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2\Liv og pension\"/>
    </mc:Choice>
  </mc:AlternateContent>
  <xr:revisionPtr revIDLastSave="0" documentId="13_ncr:1_{121E2337-03E6-407F-9357-D7BEE0AF1C19}" xr6:coauthVersionLast="47" xr6:coauthVersionMax="47" xr10:uidLastSave="{00000000-0000-0000-0000-000000000000}"/>
  <workbookProtection workbookAlgorithmName="SHA-512" workbookHashValue="+tM0mq7n4bDa1Bggh1UlRM3tEXs8EZ8BCr6OEXP7p1nydPTXdxD4Qrhw21A42cy5E/twCsmrPylfEeubHRcaow==" workbookSaltValue="24cvQNaOEjHMcFpmKKvkxg==" workbookSpinCount="100000" lockStructure="1"/>
  <bookViews>
    <workbookView xWindow="28680" yWindow="-225" windowWidth="29040" windowHeight="15840" tabRatio="847" firstSheet="14" activeTab="29" xr2:uid="{00000000-000D-0000-FFFF-FFFF00000000}"/>
  </bookViews>
  <sheets>
    <sheet name="LIVTPK sektor" sheetId="7" state="hidden" r:id="rId1"/>
    <sheet name="FPK sektor" sheetId="8" state="hidden" r:id="rId2"/>
    <sheet name="Indholdsfortegnelse" sheetId="37" r:id="rId3"/>
    <sheet name="Tabel 1.1" sheetId="1" r:id="rId4"/>
    <sheet name="Tabel 1.2" sheetId="2" r:id="rId5"/>
    <sheet name="Tabel 1.3" sheetId="11" r:id="rId6"/>
    <sheet name="Tabel 1.4" sheetId="13" r:id="rId7"/>
    <sheet name="Tabel 1.5" sheetId="16" r:id="rId8"/>
    <sheet name="Tabel 1.6" sheetId="14" r:id="rId9"/>
    <sheet name="Tabel 1.7" sheetId="15" r:id="rId10"/>
    <sheet name="Tabel 1.8" sheetId="9" r:id="rId11"/>
    <sheet name="Tabel 2.1" sheetId="17" r:id="rId12"/>
    <sheet name="Tabel 2.2" sheetId="18" r:id="rId13"/>
    <sheet name="Tabel 2.3" sheetId="19" r:id="rId14"/>
    <sheet name="Tabel 2.4" sheetId="20" r:id="rId15"/>
    <sheet name="Tabel 2.5" sheetId="21" r:id="rId16"/>
    <sheet name="Tabel 2.6" sheetId="22" r:id="rId17"/>
    <sheet name="Tabel 2.7" sheetId="23" r:id="rId18"/>
    <sheet name="Tabel 2.8" sheetId="24" r:id="rId19"/>
    <sheet name="Tabel 3.1" sheetId="25" r:id="rId20"/>
    <sheet name="Tabel 3.2" sheetId="26" r:id="rId21"/>
    <sheet name="Tabel 3.3" sheetId="28" r:id="rId22"/>
    <sheet name="Tabel 3.4" sheetId="29" r:id="rId23"/>
    <sheet name="Tabel 3.5" sheetId="27" r:id="rId24"/>
    <sheet name="Tabel 3.6" sheetId="30" r:id="rId25"/>
    <sheet name="Tabel 4.1" sheetId="31" r:id="rId26"/>
    <sheet name="Tabel 4.2" sheetId="32" r:id="rId27"/>
    <sheet name="Tabel 4.3" sheetId="33" r:id="rId28"/>
    <sheet name="Tabel 5.1" sheetId="34" r:id="rId29"/>
    <sheet name="Tabel 5.2" sheetId="35" r:id="rId30"/>
    <sheet name="Tabel 5.3" sheetId="36" r:id="rId31"/>
    <sheet name="Bilag 6.1" sheetId="40" r:id="rId32"/>
    <sheet name="LIV data" sheetId="5" state="hidden" r:id="rId33"/>
    <sheet name="TPK data" sheetId="6" state="hidden" r:id="rId34"/>
  </sheets>
  <definedNames>
    <definedName name="Fpk">'FPK sektor'!$1:$2</definedName>
    <definedName name="Fpk_var">'FPK sektor'!$1:$1</definedName>
    <definedName name="LivData">'LIV data'!$1:$19</definedName>
    <definedName name="LivNavn">'LIV data'!$C:$C</definedName>
    <definedName name="LivTpk">'LIVTPK sektor'!$1:$3</definedName>
    <definedName name="LivTpk_var">'LIVTPK sektor'!$1:$1</definedName>
    <definedName name="LivVar">'LIV data'!$1:$1</definedName>
    <definedName name="TpkData">'TPK data'!$A$1:$FR$14</definedName>
    <definedName name="TpkNavn">'TPK data'!$C:$C</definedName>
    <definedName name="TpkVar">'TPK data'!$1:$1</definedName>
    <definedName name="_xlnm.Print_Area" localSheetId="31">'Bilag 6.1'!$A$2:$B$61</definedName>
    <definedName name="_xlnm.Print_Area" localSheetId="2">Indholdsfortegnelse!$B$1:$D$47</definedName>
    <definedName name="_xlnm.Print_Area" localSheetId="3">'Tabel 1.1'!$C$4:$E$63</definedName>
    <definedName name="_xlnm.Print_Area" localSheetId="4">'Tabel 1.2'!$C$4:$E$107</definedName>
    <definedName name="_xlnm.Print_Area" localSheetId="5">'Tabel 1.3'!$E$4:$L$21</definedName>
    <definedName name="_xlnm.Print_Area" localSheetId="6">'Tabel 1.4'!$C$3:$E$36</definedName>
    <definedName name="_xlnm.Print_Area" localSheetId="7">'Tabel 1.5'!$C$3:$E$33</definedName>
    <definedName name="_xlnm.Print_Area" localSheetId="8">'Tabel 1.6'!$C$3:$E$17</definedName>
    <definedName name="_xlnm.Print_Area" localSheetId="9">'Tabel 1.7'!$C$3:$E$25</definedName>
    <definedName name="_xlnm.Print_Area" localSheetId="10">'Tabel 1.8'!$B$3:$K$16</definedName>
    <definedName name="_xlnm.Print_Area" localSheetId="11">'Tabel 2.1'!$C$3:$E$63</definedName>
    <definedName name="_xlnm.Print_Area" localSheetId="12">'Tabel 2.2'!$C$3:$E$107</definedName>
    <definedName name="_xlnm.Print_Area" localSheetId="13">'Tabel 2.3'!$E$3:$L$21</definedName>
    <definedName name="_xlnm.Print_Area" localSheetId="14">'Tabel 2.4'!$C$3:$E$36</definedName>
    <definedName name="_xlnm.Print_Area" localSheetId="15">'Tabel 2.5'!$C$3:$E$33</definedName>
    <definedName name="_xlnm.Print_Area" localSheetId="16">'Tabel 2.6'!$C$3:$E$17</definedName>
    <definedName name="_xlnm.Print_Area" localSheetId="17">'Tabel 2.7'!$C$3:$E$25</definedName>
    <definedName name="_xlnm.Print_Area" localSheetId="18">'Tabel 2.8'!$B$3:$K$16</definedName>
    <definedName name="_xlnm.Print_Area" localSheetId="19">'Tabel 3.1'!$C$3:$E$43</definedName>
    <definedName name="_xlnm.Print_Area" localSheetId="20">'Tabel 3.2'!$C$3:$E$75</definedName>
    <definedName name="_xlnm.Print_Area" localSheetId="21">'Tabel 3.3'!$C$3:$E$23</definedName>
    <definedName name="_xlnm.Print_Area" localSheetId="22">'Tabel 3.4'!$B$3:$F$25</definedName>
    <definedName name="_xlnm.Print_Area" localSheetId="23">'Tabel 3.5'!$B$3:$L$13</definedName>
    <definedName name="_xlnm.Print_Area" localSheetId="24">'Tabel 3.6'!$A$2:$C$14</definedName>
    <definedName name="_xlnm.Print_Area" localSheetId="25">'Tabel 4.1'!$C$3:$E$66</definedName>
    <definedName name="_xlnm.Print_Area" localSheetId="26">'Tabel 4.2'!$C$3:$E$110</definedName>
    <definedName name="_xlnm.Print_Area" localSheetId="27">'Tabel 4.3'!$C$3:$E$28</definedName>
    <definedName name="_xlnm.Print_Area" localSheetId="28">'Tabel 5.1'!$C$3:$E$66</definedName>
    <definedName name="_xlnm.Print_Area" localSheetId="29">'Tabel 5.2'!$C$3:$E$110</definedName>
    <definedName name="_xlnm.Print_Area" localSheetId="30">'Tabel 5.3'!$C$3:$E$28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4" l="1"/>
  <c r="D5" i="31"/>
  <c r="D5" i="36" l="1"/>
  <c r="D5" i="35" l="1"/>
  <c r="B28" i="36"/>
  <c r="E28" i="36" s="1"/>
  <c r="B27" i="36"/>
  <c r="E27" i="36" s="1"/>
  <c r="B26" i="36"/>
  <c r="E26" i="36" s="1"/>
  <c r="B25" i="36"/>
  <c r="E25" i="36" s="1"/>
  <c r="B24" i="36"/>
  <c r="E24" i="36" s="1"/>
  <c r="B23" i="36"/>
  <c r="E23" i="36" s="1"/>
  <c r="B22" i="36"/>
  <c r="E22" i="36" s="1"/>
  <c r="B21" i="36"/>
  <c r="E21" i="36" s="1"/>
  <c r="B20" i="36"/>
  <c r="E20" i="36" s="1"/>
  <c r="B19" i="36"/>
  <c r="E19" i="36" s="1"/>
  <c r="B18" i="36"/>
  <c r="E18" i="36" s="1"/>
  <c r="B17" i="36"/>
  <c r="E17" i="36" s="1"/>
  <c r="B16" i="36"/>
  <c r="E16" i="36" s="1"/>
  <c r="B15" i="36"/>
  <c r="E15" i="36" s="1"/>
  <c r="B14" i="36"/>
  <c r="E14" i="36" s="1"/>
  <c r="B13" i="36"/>
  <c r="E13" i="36" s="1"/>
  <c r="B12" i="36"/>
  <c r="E12" i="36" s="1"/>
  <c r="B11" i="36"/>
  <c r="E11" i="36" s="1"/>
  <c r="B10" i="36"/>
  <c r="E10" i="36" s="1"/>
  <c r="B110" i="35"/>
  <c r="E110" i="35" s="1"/>
  <c r="B109" i="35"/>
  <c r="E109" i="35" s="1"/>
  <c r="B108" i="35"/>
  <c r="E108" i="35" s="1"/>
  <c r="B107" i="35"/>
  <c r="E107" i="35" s="1"/>
  <c r="B106" i="35"/>
  <c r="E106" i="35" s="1"/>
  <c r="B105" i="35"/>
  <c r="E105" i="35" s="1"/>
  <c r="B104" i="35"/>
  <c r="E104" i="35" s="1"/>
  <c r="B103" i="35"/>
  <c r="E103" i="35" s="1"/>
  <c r="B102" i="35"/>
  <c r="E102" i="35" s="1"/>
  <c r="B101" i="35"/>
  <c r="E101" i="35" s="1"/>
  <c r="B100" i="35"/>
  <c r="E100" i="35" s="1"/>
  <c r="B99" i="35"/>
  <c r="E99" i="35" s="1"/>
  <c r="B98" i="35"/>
  <c r="E98" i="35" s="1"/>
  <c r="B97" i="35"/>
  <c r="E97" i="35" s="1"/>
  <c r="B96" i="35"/>
  <c r="E96" i="35" s="1"/>
  <c r="B95" i="35"/>
  <c r="E95" i="35" s="1"/>
  <c r="B94" i="35"/>
  <c r="E94" i="35" s="1"/>
  <c r="B93" i="35"/>
  <c r="E93" i="35" s="1"/>
  <c r="B92" i="35"/>
  <c r="E92" i="35" s="1"/>
  <c r="B91" i="35"/>
  <c r="E91" i="35" s="1"/>
  <c r="B90" i="35"/>
  <c r="E90" i="35" s="1"/>
  <c r="B89" i="35"/>
  <c r="E89" i="35" s="1"/>
  <c r="B88" i="35"/>
  <c r="E88" i="35" s="1"/>
  <c r="B87" i="35"/>
  <c r="E87" i="35" s="1"/>
  <c r="B86" i="35"/>
  <c r="E86" i="35" s="1"/>
  <c r="B85" i="35"/>
  <c r="E85" i="35" s="1"/>
  <c r="B84" i="35"/>
  <c r="E84" i="35" s="1"/>
  <c r="B83" i="35"/>
  <c r="E83" i="35" s="1"/>
  <c r="B82" i="35"/>
  <c r="E82" i="35" s="1"/>
  <c r="B81" i="35"/>
  <c r="E81" i="35" s="1"/>
  <c r="B80" i="35"/>
  <c r="E80" i="35" s="1"/>
  <c r="B79" i="35"/>
  <c r="E79" i="35" s="1"/>
  <c r="B78" i="35"/>
  <c r="E78" i="35" s="1"/>
  <c r="B77" i="35"/>
  <c r="E77" i="35" s="1"/>
  <c r="B76" i="35"/>
  <c r="E76" i="35" s="1"/>
  <c r="B75" i="35"/>
  <c r="E75" i="35" s="1"/>
  <c r="B74" i="35"/>
  <c r="E74" i="35" s="1"/>
  <c r="B73" i="35"/>
  <c r="E73" i="35" s="1"/>
  <c r="B72" i="35"/>
  <c r="E72" i="35" s="1"/>
  <c r="B71" i="35"/>
  <c r="E71" i="35" s="1"/>
  <c r="B70" i="35"/>
  <c r="E70" i="35" s="1"/>
  <c r="B69" i="35"/>
  <c r="E69" i="35" s="1"/>
  <c r="B68" i="35"/>
  <c r="E68" i="35" s="1"/>
  <c r="B67" i="35"/>
  <c r="E67" i="35" s="1"/>
  <c r="B66" i="35"/>
  <c r="E66" i="35" s="1"/>
  <c r="B65" i="35"/>
  <c r="E65" i="35" s="1"/>
  <c r="B64" i="35"/>
  <c r="E64" i="35" s="1"/>
  <c r="B63" i="35"/>
  <c r="E63" i="35" s="1"/>
  <c r="B62" i="35"/>
  <c r="E62" i="35" s="1"/>
  <c r="B61" i="35"/>
  <c r="E61" i="35" s="1"/>
  <c r="B60" i="35"/>
  <c r="E60" i="35" s="1"/>
  <c r="B59" i="35"/>
  <c r="E59" i="35" s="1"/>
  <c r="B58" i="35"/>
  <c r="E58" i="35" s="1"/>
  <c r="B55" i="35"/>
  <c r="E55" i="35" s="1"/>
  <c r="B54" i="35"/>
  <c r="E54" i="35" s="1"/>
  <c r="B53" i="35"/>
  <c r="E53" i="35" s="1"/>
  <c r="B52" i="35"/>
  <c r="E52" i="35" s="1"/>
  <c r="B51" i="35"/>
  <c r="E51" i="35" s="1"/>
  <c r="B50" i="35"/>
  <c r="E50" i="35" s="1"/>
  <c r="B49" i="35"/>
  <c r="E49" i="35" s="1"/>
  <c r="B48" i="35"/>
  <c r="E48" i="35" s="1"/>
  <c r="B47" i="35"/>
  <c r="E47" i="35" s="1"/>
  <c r="B46" i="35"/>
  <c r="E46" i="35" s="1"/>
  <c r="B45" i="35"/>
  <c r="E45" i="35" s="1"/>
  <c r="B44" i="35"/>
  <c r="E44" i="35" s="1"/>
  <c r="B43" i="35"/>
  <c r="E43" i="35" s="1"/>
  <c r="B42" i="35"/>
  <c r="E42" i="35" s="1"/>
  <c r="B41" i="35"/>
  <c r="E41" i="35" s="1"/>
  <c r="B40" i="35"/>
  <c r="E40" i="35" s="1"/>
  <c r="B39" i="35"/>
  <c r="E39" i="35" s="1"/>
  <c r="B38" i="35"/>
  <c r="E38" i="35" s="1"/>
  <c r="B37" i="35"/>
  <c r="E37" i="35" s="1"/>
  <c r="B36" i="35"/>
  <c r="E36" i="35" s="1"/>
  <c r="B35" i="35"/>
  <c r="E35" i="35" s="1"/>
  <c r="B34" i="35"/>
  <c r="E34" i="35" s="1"/>
  <c r="B33" i="35"/>
  <c r="E33" i="35" s="1"/>
  <c r="B32" i="35"/>
  <c r="E32" i="35" s="1"/>
  <c r="B31" i="35"/>
  <c r="E31" i="35" s="1"/>
  <c r="B30" i="35"/>
  <c r="E30" i="35" s="1"/>
  <c r="B29" i="35"/>
  <c r="E29" i="35" s="1"/>
  <c r="B28" i="35"/>
  <c r="E28" i="35" s="1"/>
  <c r="B27" i="35"/>
  <c r="E27" i="35" s="1"/>
  <c r="B26" i="35"/>
  <c r="E26" i="35" s="1"/>
  <c r="B25" i="35"/>
  <c r="E25" i="35" s="1"/>
  <c r="B24" i="35"/>
  <c r="E24" i="35" s="1"/>
  <c r="B23" i="35"/>
  <c r="E23" i="35" s="1"/>
  <c r="B22" i="35"/>
  <c r="E22" i="35" s="1"/>
  <c r="B21" i="35"/>
  <c r="E21" i="35" s="1"/>
  <c r="B20" i="35"/>
  <c r="E20" i="35" s="1"/>
  <c r="B19" i="35"/>
  <c r="E19" i="35" s="1"/>
  <c r="B18" i="35"/>
  <c r="E18" i="35" s="1"/>
  <c r="B17" i="35"/>
  <c r="E17" i="35" s="1"/>
  <c r="B16" i="35"/>
  <c r="E16" i="35" s="1"/>
  <c r="B15" i="35"/>
  <c r="E15" i="35" s="1"/>
  <c r="B14" i="35"/>
  <c r="E14" i="35" s="1"/>
  <c r="B13" i="35"/>
  <c r="E13" i="35" s="1"/>
  <c r="B12" i="35"/>
  <c r="E12" i="35" s="1"/>
  <c r="B11" i="35"/>
  <c r="E11" i="35" s="1"/>
  <c r="B66" i="34"/>
  <c r="E66" i="34" s="1"/>
  <c r="B65" i="34"/>
  <c r="E65" i="34" s="1"/>
  <c r="B64" i="34"/>
  <c r="E64" i="34" s="1"/>
  <c r="B63" i="34"/>
  <c r="E63" i="34" s="1"/>
  <c r="B62" i="34"/>
  <c r="E62" i="34" s="1"/>
  <c r="B61" i="34"/>
  <c r="E61" i="34" s="1"/>
  <c r="B60" i="34"/>
  <c r="E60" i="34" s="1"/>
  <c r="B59" i="34"/>
  <c r="E59" i="34" s="1"/>
  <c r="B58" i="34"/>
  <c r="E58" i="34" s="1"/>
  <c r="B57" i="34"/>
  <c r="E57" i="34" s="1"/>
  <c r="B56" i="34"/>
  <c r="E56" i="34" s="1"/>
  <c r="B55" i="34"/>
  <c r="E55" i="34" s="1"/>
  <c r="B54" i="34"/>
  <c r="E54" i="34" s="1"/>
  <c r="B53" i="34"/>
  <c r="E53" i="34" s="1"/>
  <c r="B52" i="34"/>
  <c r="E52" i="34" s="1"/>
  <c r="B51" i="34"/>
  <c r="E51" i="34" s="1"/>
  <c r="B50" i="34"/>
  <c r="E50" i="34" s="1"/>
  <c r="B49" i="34"/>
  <c r="E49" i="34" s="1"/>
  <c r="B48" i="34"/>
  <c r="E48" i="34" s="1"/>
  <c r="B47" i="34"/>
  <c r="E47" i="34" s="1"/>
  <c r="B44" i="34"/>
  <c r="E44" i="34" s="1"/>
  <c r="B43" i="34"/>
  <c r="E43" i="34" s="1"/>
  <c r="B42" i="34"/>
  <c r="E42" i="34" s="1"/>
  <c r="B41" i="34"/>
  <c r="E41" i="34" s="1"/>
  <c r="B40" i="34"/>
  <c r="E40" i="34" s="1"/>
  <c r="B39" i="34"/>
  <c r="E39" i="34" s="1"/>
  <c r="B38" i="34"/>
  <c r="E38" i="34" s="1"/>
  <c r="B37" i="34"/>
  <c r="E37" i="34" s="1"/>
  <c r="B36" i="34"/>
  <c r="E36" i="34" s="1"/>
  <c r="B35" i="34"/>
  <c r="E35" i="34" s="1"/>
  <c r="B34" i="34"/>
  <c r="E34" i="34" s="1"/>
  <c r="B33" i="34"/>
  <c r="E33" i="34" s="1"/>
  <c r="B32" i="34"/>
  <c r="E32" i="34" s="1"/>
  <c r="B31" i="34"/>
  <c r="E31" i="34" s="1"/>
  <c r="B30" i="34"/>
  <c r="E30" i="34" s="1"/>
  <c r="B29" i="34"/>
  <c r="E29" i="34" s="1"/>
  <c r="B28" i="34"/>
  <c r="E28" i="34" s="1"/>
  <c r="B27" i="34"/>
  <c r="E27" i="34" s="1"/>
  <c r="B26" i="34"/>
  <c r="E26" i="34" s="1"/>
  <c r="B25" i="34"/>
  <c r="E25" i="34" s="1"/>
  <c r="B24" i="34"/>
  <c r="E24" i="34" s="1"/>
  <c r="B23" i="34"/>
  <c r="E23" i="34" s="1"/>
  <c r="B22" i="34"/>
  <c r="E22" i="34" s="1"/>
  <c r="B21" i="34"/>
  <c r="E21" i="34" s="1"/>
  <c r="B20" i="34"/>
  <c r="E20" i="34" s="1"/>
  <c r="B19" i="34"/>
  <c r="E19" i="34" s="1"/>
  <c r="B18" i="34"/>
  <c r="E18" i="34" s="1"/>
  <c r="B17" i="34"/>
  <c r="E17" i="34" s="1"/>
  <c r="B16" i="34"/>
  <c r="E16" i="34" s="1"/>
  <c r="B15" i="34"/>
  <c r="E15" i="34" s="1"/>
  <c r="B14" i="34"/>
  <c r="E14" i="34" s="1"/>
  <c r="B13" i="34"/>
  <c r="E13" i="34" s="1"/>
  <c r="B12" i="34"/>
  <c r="E12" i="34" s="1"/>
  <c r="B11" i="34"/>
  <c r="E11" i="34" s="1"/>
  <c r="B10" i="34"/>
  <c r="E10" i="34" s="1"/>
  <c r="E26" i="33"/>
  <c r="E24" i="33"/>
  <c r="E23" i="33"/>
  <c r="E22" i="33"/>
  <c r="E18" i="33"/>
  <c r="E16" i="33"/>
  <c r="E15" i="33"/>
  <c r="E14" i="33"/>
  <c r="E10" i="33"/>
  <c r="D5" i="33"/>
  <c r="B11" i="33"/>
  <c r="E11" i="33" s="1"/>
  <c r="B12" i="33"/>
  <c r="E12" i="33" s="1"/>
  <c r="B13" i="33"/>
  <c r="E13" i="33" s="1"/>
  <c r="B14" i="33"/>
  <c r="B15" i="33"/>
  <c r="B16" i="33"/>
  <c r="B17" i="33"/>
  <c r="E17" i="33" s="1"/>
  <c r="B18" i="33"/>
  <c r="B19" i="33"/>
  <c r="E19" i="33" s="1"/>
  <c r="B20" i="33"/>
  <c r="E20" i="33" s="1"/>
  <c r="B21" i="33"/>
  <c r="E21" i="33" s="1"/>
  <c r="B22" i="33"/>
  <c r="B23" i="33"/>
  <c r="B24" i="33"/>
  <c r="B25" i="33"/>
  <c r="E25" i="33" s="1"/>
  <c r="B26" i="33"/>
  <c r="B27" i="33"/>
  <c r="E27" i="33" s="1"/>
  <c r="B28" i="33"/>
  <c r="E28" i="33" s="1"/>
  <c r="B10" i="33"/>
  <c r="E107" i="32"/>
  <c r="E105" i="32"/>
  <c r="E104" i="32"/>
  <c r="E103" i="32"/>
  <c r="E99" i="32"/>
  <c r="E97" i="32"/>
  <c r="E96" i="32"/>
  <c r="E95" i="32"/>
  <c r="E91" i="32"/>
  <c r="E89" i="32"/>
  <c r="E88" i="32"/>
  <c r="E87" i="32"/>
  <c r="E83" i="32"/>
  <c r="E81" i="32"/>
  <c r="E80" i="32"/>
  <c r="E79" i="32"/>
  <c r="E75" i="32"/>
  <c r="E73" i="32"/>
  <c r="E72" i="32"/>
  <c r="E71" i="32"/>
  <c r="E67" i="32"/>
  <c r="E65" i="32"/>
  <c r="E64" i="32"/>
  <c r="E63" i="32"/>
  <c r="E59" i="32"/>
  <c r="E55" i="32"/>
  <c r="E54" i="32"/>
  <c r="E53" i="32"/>
  <c r="E49" i="32"/>
  <c r="E47" i="32"/>
  <c r="E46" i="32"/>
  <c r="E45" i="32"/>
  <c r="E41" i="32"/>
  <c r="E39" i="32"/>
  <c r="E38" i="32"/>
  <c r="E37" i="32"/>
  <c r="E33" i="32"/>
  <c r="E31" i="32"/>
  <c r="E30" i="32"/>
  <c r="E29" i="32"/>
  <c r="E25" i="32"/>
  <c r="E23" i="32"/>
  <c r="E22" i="32"/>
  <c r="E21" i="32"/>
  <c r="E17" i="32"/>
  <c r="E15" i="32"/>
  <c r="E14" i="32"/>
  <c r="E13" i="32"/>
  <c r="D5" i="32"/>
  <c r="B110" i="32"/>
  <c r="E110" i="32" s="1"/>
  <c r="B109" i="32"/>
  <c r="E109" i="32" s="1"/>
  <c r="B108" i="32"/>
  <c r="E108" i="32" s="1"/>
  <c r="B107" i="32"/>
  <c r="B106" i="32"/>
  <c r="E106" i="32" s="1"/>
  <c r="B105" i="32"/>
  <c r="B104" i="32"/>
  <c r="B103" i="32"/>
  <c r="B102" i="32"/>
  <c r="E102" i="32" s="1"/>
  <c r="B101" i="32"/>
  <c r="E101" i="32" s="1"/>
  <c r="B100" i="32"/>
  <c r="E100" i="32" s="1"/>
  <c r="B99" i="32"/>
  <c r="B98" i="32"/>
  <c r="E98" i="32" s="1"/>
  <c r="B97" i="32"/>
  <c r="B96" i="32"/>
  <c r="B95" i="32"/>
  <c r="B94" i="32"/>
  <c r="E94" i="32" s="1"/>
  <c r="B93" i="32"/>
  <c r="E93" i="32" s="1"/>
  <c r="B92" i="32"/>
  <c r="E92" i="32" s="1"/>
  <c r="B91" i="32"/>
  <c r="B90" i="32"/>
  <c r="E90" i="32" s="1"/>
  <c r="B89" i="32"/>
  <c r="B88" i="32"/>
  <c r="B87" i="32"/>
  <c r="B86" i="32"/>
  <c r="E86" i="32" s="1"/>
  <c r="B85" i="32"/>
  <c r="E85" i="32" s="1"/>
  <c r="B84" i="32"/>
  <c r="E84" i="32" s="1"/>
  <c r="B83" i="32"/>
  <c r="B82" i="32"/>
  <c r="E82" i="32" s="1"/>
  <c r="B81" i="32"/>
  <c r="B80" i="32"/>
  <c r="B79" i="32"/>
  <c r="B78" i="32"/>
  <c r="E78" i="32" s="1"/>
  <c r="B77" i="32"/>
  <c r="E77" i="32" s="1"/>
  <c r="B76" i="32"/>
  <c r="E76" i="32" s="1"/>
  <c r="B75" i="32"/>
  <c r="B74" i="32"/>
  <c r="E74" i="32" s="1"/>
  <c r="B73" i="32"/>
  <c r="B72" i="32"/>
  <c r="B71" i="32"/>
  <c r="B70" i="32"/>
  <c r="E70" i="32" s="1"/>
  <c r="B69" i="32"/>
  <c r="E69" i="32" s="1"/>
  <c r="B68" i="32"/>
  <c r="E68" i="32" s="1"/>
  <c r="B67" i="32"/>
  <c r="B66" i="32"/>
  <c r="E66" i="32" s="1"/>
  <c r="B65" i="32"/>
  <c r="B64" i="32"/>
  <c r="B63" i="32"/>
  <c r="B62" i="32"/>
  <c r="E62" i="32" s="1"/>
  <c r="B61" i="32"/>
  <c r="E61" i="32" s="1"/>
  <c r="B60" i="32"/>
  <c r="E60" i="32" s="1"/>
  <c r="B59" i="32"/>
  <c r="B58" i="32"/>
  <c r="E58" i="32" s="1"/>
  <c r="B55" i="32"/>
  <c r="B54" i="32"/>
  <c r="B53" i="32"/>
  <c r="B52" i="32"/>
  <c r="E52" i="32" s="1"/>
  <c r="B51" i="32"/>
  <c r="E51" i="32" s="1"/>
  <c r="B50" i="32"/>
  <c r="E50" i="32" s="1"/>
  <c r="B49" i="32"/>
  <c r="B48" i="32"/>
  <c r="E48" i="32" s="1"/>
  <c r="B47" i="32"/>
  <c r="B46" i="32"/>
  <c r="B45" i="32"/>
  <c r="B44" i="32"/>
  <c r="E44" i="32" s="1"/>
  <c r="B43" i="32"/>
  <c r="E43" i="32" s="1"/>
  <c r="B42" i="32"/>
  <c r="E42" i="32" s="1"/>
  <c r="B41" i="32"/>
  <c r="B40" i="32"/>
  <c r="E40" i="32" s="1"/>
  <c r="B39" i="32"/>
  <c r="B38" i="32"/>
  <c r="B37" i="32"/>
  <c r="B36" i="32"/>
  <c r="E36" i="32" s="1"/>
  <c r="B35" i="32"/>
  <c r="E35" i="32" s="1"/>
  <c r="B34" i="32"/>
  <c r="E34" i="32" s="1"/>
  <c r="B33" i="32"/>
  <c r="B32" i="32"/>
  <c r="E32" i="32" s="1"/>
  <c r="B31" i="32"/>
  <c r="B30" i="32"/>
  <c r="B29" i="32"/>
  <c r="B28" i="32"/>
  <c r="E28" i="32" s="1"/>
  <c r="B27" i="32"/>
  <c r="E27" i="32" s="1"/>
  <c r="B26" i="32"/>
  <c r="E26" i="32" s="1"/>
  <c r="B25" i="32"/>
  <c r="B24" i="32"/>
  <c r="E24" i="32" s="1"/>
  <c r="B23" i="32"/>
  <c r="B22" i="32"/>
  <c r="B21" i="32"/>
  <c r="B20" i="32"/>
  <c r="E20" i="32" s="1"/>
  <c r="B19" i="32"/>
  <c r="E19" i="32" s="1"/>
  <c r="B18" i="32"/>
  <c r="E18" i="32" s="1"/>
  <c r="B17" i="32"/>
  <c r="B16" i="32"/>
  <c r="E16" i="32" s="1"/>
  <c r="B15" i="32"/>
  <c r="B14" i="32"/>
  <c r="B13" i="32"/>
  <c r="B12" i="32"/>
  <c r="E12" i="32" s="1"/>
  <c r="B11" i="32"/>
  <c r="E11" i="32" s="1"/>
  <c r="E66" i="31"/>
  <c r="E64" i="31"/>
  <c r="E61" i="31"/>
  <c r="E60" i="31"/>
  <c r="E58" i="31"/>
  <c r="E56" i="31"/>
  <c r="E53" i="31"/>
  <c r="E52" i="31"/>
  <c r="E50" i="31"/>
  <c r="E48" i="31"/>
  <c r="E43" i="31"/>
  <c r="E42" i="31"/>
  <c r="E40" i="31"/>
  <c r="E38" i="31"/>
  <c r="E35" i="31"/>
  <c r="E34" i="31"/>
  <c r="E32" i="31"/>
  <c r="E30" i="31"/>
  <c r="E27" i="31"/>
  <c r="E26" i="31"/>
  <c r="E24" i="31"/>
  <c r="E22" i="31"/>
  <c r="E19" i="31"/>
  <c r="E18" i="31"/>
  <c r="E16" i="31"/>
  <c r="E14" i="31"/>
  <c r="E11" i="31"/>
  <c r="E10" i="31"/>
  <c r="B66" i="31"/>
  <c r="B65" i="31"/>
  <c r="E65" i="31" s="1"/>
  <c r="B64" i="31"/>
  <c r="B63" i="31"/>
  <c r="E63" i="31" s="1"/>
  <c r="B62" i="31"/>
  <c r="E62" i="31" s="1"/>
  <c r="B61" i="31"/>
  <c r="B60" i="31"/>
  <c r="B59" i="31"/>
  <c r="E59" i="31" s="1"/>
  <c r="B58" i="31"/>
  <c r="B57" i="31"/>
  <c r="E57" i="31" s="1"/>
  <c r="B56" i="31"/>
  <c r="B55" i="31"/>
  <c r="E55" i="31" s="1"/>
  <c r="B54" i="31"/>
  <c r="E54" i="31" s="1"/>
  <c r="B53" i="31"/>
  <c r="B52" i="31"/>
  <c r="B51" i="31"/>
  <c r="E51" i="31" s="1"/>
  <c r="B50" i="31"/>
  <c r="B49" i="31"/>
  <c r="E49" i="31" s="1"/>
  <c r="B48" i="31"/>
  <c r="B47" i="31"/>
  <c r="E47" i="31" s="1"/>
  <c r="B44" i="31"/>
  <c r="E44" i="31" s="1"/>
  <c r="B43" i="31"/>
  <c r="B42" i="31"/>
  <c r="B41" i="31"/>
  <c r="E41" i="31" s="1"/>
  <c r="B40" i="31"/>
  <c r="B39" i="31"/>
  <c r="E39" i="31" s="1"/>
  <c r="B38" i="31"/>
  <c r="B37" i="31"/>
  <c r="E37" i="31" s="1"/>
  <c r="B36" i="31"/>
  <c r="E36" i="31" s="1"/>
  <c r="B35" i="31"/>
  <c r="B34" i="31"/>
  <c r="B33" i="31"/>
  <c r="E33" i="31" s="1"/>
  <c r="B32" i="31"/>
  <c r="B31" i="31"/>
  <c r="E31" i="31" s="1"/>
  <c r="B30" i="31"/>
  <c r="B29" i="31"/>
  <c r="E29" i="31" s="1"/>
  <c r="B28" i="31"/>
  <c r="E28" i="31" s="1"/>
  <c r="B27" i="31"/>
  <c r="B26" i="31"/>
  <c r="B25" i="31"/>
  <c r="E25" i="31" s="1"/>
  <c r="B24" i="31"/>
  <c r="B23" i="31"/>
  <c r="E23" i="31" s="1"/>
  <c r="B22" i="31"/>
  <c r="B21" i="31"/>
  <c r="E21" i="31" s="1"/>
  <c r="B20" i="31"/>
  <c r="E20" i="31" s="1"/>
  <c r="B19" i="31"/>
  <c r="B18" i="31"/>
  <c r="B17" i="31"/>
  <c r="E17" i="31" s="1"/>
  <c r="B16" i="31"/>
  <c r="B15" i="31"/>
  <c r="E15" i="31" s="1"/>
  <c r="B14" i="31"/>
  <c r="B13" i="31"/>
  <c r="E13" i="31" s="1"/>
  <c r="B12" i="31"/>
  <c r="E12" i="31" s="1"/>
  <c r="B11" i="31"/>
  <c r="B10" i="31"/>
  <c r="L9" i="27"/>
  <c r="J9" i="27"/>
  <c r="H9" i="27"/>
  <c r="F9" i="27"/>
  <c r="L13" i="27"/>
  <c r="K13" i="27"/>
  <c r="J13" i="27"/>
  <c r="I13" i="27"/>
  <c r="H13" i="27"/>
  <c r="G13" i="27"/>
  <c r="F13" i="27"/>
  <c r="E13" i="27"/>
  <c r="D13" i="27"/>
  <c r="L12" i="27"/>
  <c r="K12" i="27"/>
  <c r="J12" i="27"/>
  <c r="I12" i="27"/>
  <c r="H12" i="27"/>
  <c r="G12" i="27"/>
  <c r="F12" i="27"/>
  <c r="E12" i="27"/>
  <c r="D12" i="27"/>
  <c r="L11" i="27"/>
  <c r="K11" i="27"/>
  <c r="J11" i="27"/>
  <c r="I11" i="27"/>
  <c r="H11" i="27"/>
  <c r="G11" i="27"/>
  <c r="F11" i="27"/>
  <c r="E11" i="27"/>
  <c r="D11" i="27"/>
  <c r="L10" i="27"/>
  <c r="K10" i="27"/>
  <c r="J10" i="27"/>
  <c r="I10" i="27"/>
  <c r="H10" i="27"/>
  <c r="G10" i="27"/>
  <c r="F10" i="27"/>
  <c r="D10" i="27"/>
  <c r="L8" i="27"/>
  <c r="K8" i="27"/>
  <c r="J8" i="27"/>
  <c r="I8" i="27"/>
  <c r="H8" i="27"/>
  <c r="G8" i="27"/>
  <c r="F8" i="27"/>
  <c r="E8" i="27"/>
  <c r="D8" i="27"/>
  <c r="L7" i="27"/>
  <c r="K7" i="27"/>
  <c r="J7" i="27"/>
  <c r="I7" i="27"/>
  <c r="H7" i="27"/>
  <c r="G7" i="27"/>
  <c r="F7" i="27"/>
  <c r="E7" i="27"/>
  <c r="D7" i="27"/>
  <c r="E10" i="27"/>
  <c r="F25" i="29"/>
  <c r="E25" i="29"/>
  <c r="D25" i="29"/>
  <c r="F24" i="29"/>
  <c r="E24" i="29"/>
  <c r="D24" i="29"/>
  <c r="F23" i="29"/>
  <c r="E23" i="29"/>
  <c r="D23" i="29"/>
  <c r="F22" i="29"/>
  <c r="E22" i="29"/>
  <c r="D22" i="29"/>
  <c r="F21" i="29"/>
  <c r="E21" i="29"/>
  <c r="D21" i="29"/>
  <c r="F20" i="29"/>
  <c r="E20" i="29"/>
  <c r="D20" i="29"/>
  <c r="F19" i="29"/>
  <c r="E19" i="29"/>
  <c r="D19" i="29"/>
  <c r="F18" i="29"/>
  <c r="E18" i="29"/>
  <c r="D18" i="29"/>
  <c r="F17" i="29"/>
  <c r="E17" i="29"/>
  <c r="D17" i="29"/>
  <c r="F16" i="29"/>
  <c r="E16" i="29"/>
  <c r="D16" i="29"/>
  <c r="F15" i="29"/>
  <c r="E15" i="29"/>
  <c r="D15" i="29"/>
  <c r="F14" i="29"/>
  <c r="E14" i="29"/>
  <c r="D14" i="29"/>
  <c r="F13" i="29"/>
  <c r="E13" i="29"/>
  <c r="D13" i="29"/>
  <c r="F12" i="29"/>
  <c r="E12" i="29"/>
  <c r="D12" i="29"/>
  <c r="F11" i="29"/>
  <c r="E11" i="29"/>
  <c r="D11" i="29"/>
  <c r="F10" i="29"/>
  <c r="E10" i="29"/>
  <c r="D10" i="29"/>
  <c r="F9" i="29"/>
  <c r="E9" i="29"/>
  <c r="D9" i="29"/>
  <c r="F8" i="29"/>
  <c r="E8" i="29"/>
  <c r="D8" i="29"/>
  <c r="F7" i="29"/>
  <c r="E7" i="29"/>
  <c r="D7" i="29"/>
  <c r="B23" i="28"/>
  <c r="E23" i="28" s="1"/>
  <c r="B20" i="28"/>
  <c r="E20" i="28" s="1"/>
  <c r="B18" i="28"/>
  <c r="E18" i="28" s="1"/>
  <c r="B17" i="28"/>
  <c r="E17" i="28" s="1"/>
  <c r="B16" i="28"/>
  <c r="E16" i="28" s="1"/>
  <c r="B14" i="28"/>
  <c r="E14" i="28" s="1"/>
  <c r="B13" i="28"/>
  <c r="E13" i="28" s="1"/>
  <c r="B12" i="28"/>
  <c r="E12" i="28" s="1"/>
  <c r="B11" i="28"/>
  <c r="E11" i="28" s="1"/>
  <c r="B10" i="28"/>
  <c r="E10" i="28" s="1"/>
  <c r="B8" i="28"/>
  <c r="E8" i="28" s="1"/>
  <c r="E75" i="26"/>
  <c r="E74" i="26"/>
  <c r="E71" i="26"/>
  <c r="E70" i="26"/>
  <c r="E67" i="26"/>
  <c r="E66" i="26"/>
  <c r="E63" i="26"/>
  <c r="E62" i="26"/>
  <c r="E59" i="26"/>
  <c r="E55" i="26"/>
  <c r="E54" i="26"/>
  <c r="E51" i="26"/>
  <c r="E47" i="26"/>
  <c r="E44" i="26"/>
  <c r="E41" i="26"/>
  <c r="E40" i="26"/>
  <c r="E38" i="26"/>
  <c r="E36" i="26"/>
  <c r="E33" i="26"/>
  <c r="E32" i="26"/>
  <c r="E30" i="26"/>
  <c r="E28" i="26"/>
  <c r="E25" i="26"/>
  <c r="E24" i="26"/>
  <c r="E22" i="26"/>
  <c r="E20" i="26"/>
  <c r="E17" i="26"/>
  <c r="E16" i="26"/>
  <c r="E14" i="26"/>
  <c r="E12" i="26"/>
  <c r="E9" i="26"/>
  <c r="B75" i="26"/>
  <c r="B74" i="26"/>
  <c r="B73" i="26"/>
  <c r="E73" i="26" s="1"/>
  <c r="B72" i="26"/>
  <c r="E72" i="26" s="1"/>
  <c r="B71" i="26"/>
  <c r="B70" i="26"/>
  <c r="B69" i="26"/>
  <c r="E69" i="26" s="1"/>
  <c r="B68" i="26"/>
  <c r="E68" i="26" s="1"/>
  <c r="B67" i="26"/>
  <c r="B66" i="26"/>
  <c r="B65" i="26"/>
  <c r="E65" i="26" s="1"/>
  <c r="B64" i="26"/>
  <c r="E64" i="26" s="1"/>
  <c r="B63" i="26"/>
  <c r="B62" i="26"/>
  <c r="B61" i="26"/>
  <c r="E61" i="26" s="1"/>
  <c r="B60" i="26"/>
  <c r="E60" i="26" s="1"/>
  <c r="B59" i="26"/>
  <c r="B58" i="26"/>
  <c r="E58" i="26" s="1"/>
  <c r="B57" i="26"/>
  <c r="E57" i="26" s="1"/>
  <c r="B56" i="26"/>
  <c r="E56" i="26" s="1"/>
  <c r="B55" i="26"/>
  <c r="B54" i="26"/>
  <c r="B53" i="26"/>
  <c r="E53" i="26" s="1"/>
  <c r="B52" i="26"/>
  <c r="E52" i="26" s="1"/>
  <c r="B51" i="26"/>
  <c r="B50" i="26"/>
  <c r="E50" i="26" s="1"/>
  <c r="B49" i="26"/>
  <c r="E49" i="26" s="1"/>
  <c r="B48" i="26"/>
  <c r="E48" i="26" s="1"/>
  <c r="B47" i="26"/>
  <c r="B9" i="26"/>
  <c r="B10" i="26"/>
  <c r="E10" i="26" s="1"/>
  <c r="B11" i="26"/>
  <c r="E11" i="26" s="1"/>
  <c r="B12" i="26"/>
  <c r="B13" i="26"/>
  <c r="E13" i="26" s="1"/>
  <c r="B14" i="26"/>
  <c r="B15" i="26"/>
  <c r="E15" i="26" s="1"/>
  <c r="B16" i="26"/>
  <c r="B17" i="26"/>
  <c r="B18" i="26"/>
  <c r="E18" i="26" s="1"/>
  <c r="B19" i="26"/>
  <c r="E19" i="26" s="1"/>
  <c r="B20" i="26"/>
  <c r="B21" i="26"/>
  <c r="E21" i="26" s="1"/>
  <c r="B22" i="26"/>
  <c r="B23" i="26"/>
  <c r="E23" i="26" s="1"/>
  <c r="B24" i="26"/>
  <c r="B25" i="26"/>
  <c r="B26" i="26"/>
  <c r="E26" i="26" s="1"/>
  <c r="B27" i="26"/>
  <c r="E27" i="26" s="1"/>
  <c r="B28" i="26"/>
  <c r="B29" i="26"/>
  <c r="E29" i="26" s="1"/>
  <c r="B30" i="26"/>
  <c r="B31" i="26"/>
  <c r="E31" i="26" s="1"/>
  <c r="B32" i="26"/>
  <c r="B33" i="26"/>
  <c r="B34" i="26"/>
  <c r="E34" i="26" s="1"/>
  <c r="B35" i="26"/>
  <c r="E35" i="26" s="1"/>
  <c r="B36" i="26"/>
  <c r="B37" i="26"/>
  <c r="E37" i="26" s="1"/>
  <c r="B38" i="26"/>
  <c r="B39" i="26"/>
  <c r="E39" i="26" s="1"/>
  <c r="B40" i="26"/>
  <c r="B41" i="26"/>
  <c r="B42" i="26"/>
  <c r="E42" i="26" s="1"/>
  <c r="B43" i="26"/>
  <c r="E43" i="26" s="1"/>
  <c r="B44" i="26"/>
  <c r="B8" i="26"/>
  <c r="E8" i="26" s="1"/>
  <c r="E9" i="25"/>
  <c r="E12" i="25"/>
  <c r="E13" i="25"/>
  <c r="E17" i="25"/>
  <c r="E21" i="25"/>
  <c r="E25" i="25"/>
  <c r="E28" i="25"/>
  <c r="E29" i="25"/>
  <c r="E33" i="25"/>
  <c r="E37" i="25"/>
  <c r="E41" i="25"/>
  <c r="E7" i="25"/>
  <c r="B8" i="25"/>
  <c r="E8" i="25" s="1"/>
  <c r="B9" i="25"/>
  <c r="B10" i="25"/>
  <c r="E10" i="25" s="1"/>
  <c r="B11" i="25"/>
  <c r="E11" i="25" s="1"/>
  <c r="B12" i="25"/>
  <c r="B13" i="25"/>
  <c r="B14" i="25"/>
  <c r="E14" i="25" s="1"/>
  <c r="B15" i="25"/>
  <c r="E15" i="25" s="1"/>
  <c r="B16" i="25"/>
  <c r="E16" i="25" s="1"/>
  <c r="B17" i="25"/>
  <c r="B18" i="25"/>
  <c r="E18" i="25" s="1"/>
  <c r="B19" i="25"/>
  <c r="E19" i="25" s="1"/>
  <c r="B20" i="25"/>
  <c r="E20" i="25" s="1"/>
  <c r="B21" i="25"/>
  <c r="B22" i="25"/>
  <c r="E22" i="25" s="1"/>
  <c r="B23" i="25"/>
  <c r="E23" i="25" s="1"/>
  <c r="B24" i="25"/>
  <c r="E24" i="25" s="1"/>
  <c r="B25" i="25"/>
  <c r="B26" i="25"/>
  <c r="E26" i="25" s="1"/>
  <c r="B27" i="25"/>
  <c r="E27" i="25" s="1"/>
  <c r="B28" i="25"/>
  <c r="B29" i="25"/>
  <c r="B30" i="25"/>
  <c r="E30" i="25" s="1"/>
  <c r="B31" i="25"/>
  <c r="E31" i="25" s="1"/>
  <c r="B32" i="25"/>
  <c r="E32" i="25" s="1"/>
  <c r="B33" i="25"/>
  <c r="B34" i="25"/>
  <c r="E34" i="25" s="1"/>
  <c r="B35" i="25"/>
  <c r="E35" i="25" s="1"/>
  <c r="B36" i="25"/>
  <c r="E36" i="25" s="1"/>
  <c r="B37" i="25"/>
  <c r="B38" i="25"/>
  <c r="E38" i="25" s="1"/>
  <c r="B39" i="25"/>
  <c r="E39" i="25" s="1"/>
  <c r="B40" i="25"/>
  <c r="E40" i="25" s="1"/>
  <c r="B41" i="25"/>
  <c r="B42" i="25"/>
  <c r="E42" i="25" s="1"/>
  <c r="B43" i="25"/>
  <c r="E43" i="25" s="1"/>
  <c r="B7" i="25"/>
  <c r="I16" i="24"/>
  <c r="H16" i="24"/>
  <c r="G16" i="24"/>
  <c r="F16" i="24"/>
  <c r="E16" i="24"/>
  <c r="D16" i="24"/>
  <c r="I15" i="24"/>
  <c r="H15" i="24"/>
  <c r="G15" i="24"/>
  <c r="F15" i="24"/>
  <c r="E15" i="24"/>
  <c r="D15" i="24"/>
  <c r="I14" i="24"/>
  <c r="H14" i="24"/>
  <c r="G14" i="24"/>
  <c r="F14" i="24"/>
  <c r="E14" i="24"/>
  <c r="D14" i="24"/>
  <c r="I13" i="24"/>
  <c r="H13" i="24"/>
  <c r="G13" i="24"/>
  <c r="F13" i="24"/>
  <c r="E13" i="24"/>
  <c r="D13" i="24"/>
  <c r="I12" i="24"/>
  <c r="H12" i="24"/>
  <c r="G12" i="24"/>
  <c r="F12" i="24"/>
  <c r="E12" i="24"/>
  <c r="D12" i="24"/>
  <c r="K10" i="24"/>
  <c r="J10" i="24"/>
  <c r="I10" i="24"/>
  <c r="H10" i="24"/>
  <c r="G10" i="24"/>
  <c r="F10" i="24"/>
  <c r="E10" i="24"/>
  <c r="D10" i="24"/>
  <c r="I9" i="24"/>
  <c r="H9" i="24"/>
  <c r="G9" i="24"/>
  <c r="F9" i="24"/>
  <c r="E9" i="24"/>
  <c r="D9" i="24"/>
  <c r="I8" i="24"/>
  <c r="H8" i="24"/>
  <c r="G8" i="24"/>
  <c r="F8" i="24"/>
  <c r="E8" i="24"/>
  <c r="D8" i="24"/>
  <c r="E18" i="23"/>
  <c r="E17" i="22"/>
  <c r="E9" i="22"/>
  <c r="E31" i="21"/>
  <c r="E29" i="21"/>
  <c r="E18" i="21"/>
  <c r="E17" i="21"/>
  <c r="E32" i="20"/>
  <c r="E31" i="20"/>
  <c r="E24" i="20"/>
  <c r="E21" i="20"/>
  <c r="E13" i="20"/>
  <c r="L21" i="19"/>
  <c r="K21" i="19"/>
  <c r="J21" i="19"/>
  <c r="I21" i="19"/>
  <c r="H21" i="19"/>
  <c r="G21" i="19"/>
  <c r="F21" i="19"/>
  <c r="I17" i="19"/>
  <c r="G17" i="19"/>
  <c r="I16" i="19"/>
  <c r="H16" i="19"/>
  <c r="G15" i="19"/>
  <c r="I13" i="19"/>
  <c r="H12" i="19"/>
  <c r="I11" i="19"/>
  <c r="G11" i="19"/>
  <c r="I9" i="19"/>
  <c r="G9" i="19"/>
  <c r="H8" i="19"/>
  <c r="E105" i="18"/>
  <c r="E103" i="18"/>
  <c r="E101" i="18"/>
  <c r="E97" i="18"/>
  <c r="E95" i="18"/>
  <c r="E93" i="18"/>
  <c r="E89" i="18"/>
  <c r="E87" i="18"/>
  <c r="E85" i="18"/>
  <c r="E82" i="18"/>
  <c r="E81" i="18"/>
  <c r="E77" i="18"/>
  <c r="E73" i="18"/>
  <c r="E71" i="18"/>
  <c r="E70" i="18"/>
  <c r="E69" i="18"/>
  <c r="E65" i="18"/>
  <c r="E61" i="18"/>
  <c r="E57" i="18"/>
  <c r="E55" i="18"/>
  <c r="E51" i="18"/>
  <c r="E47" i="18"/>
  <c r="E45" i="18"/>
  <c r="E43" i="18"/>
  <c r="E39" i="18"/>
  <c r="E37" i="18"/>
  <c r="E35" i="18"/>
  <c r="E31" i="18"/>
  <c r="E29" i="18"/>
  <c r="E27" i="18"/>
  <c r="E23" i="18"/>
  <c r="E21" i="18"/>
  <c r="E19" i="18"/>
  <c r="E16" i="18"/>
  <c r="E15" i="18"/>
  <c r="E11" i="18"/>
  <c r="E63" i="17"/>
  <c r="E61" i="17"/>
  <c r="E60" i="17"/>
  <c r="E59" i="17"/>
  <c r="E55" i="17"/>
  <c r="E51" i="17"/>
  <c r="E47" i="17"/>
  <c r="E45" i="17"/>
  <c r="E41" i="17"/>
  <c r="E37" i="17"/>
  <c r="E35" i="17"/>
  <c r="E33" i="17"/>
  <c r="E29" i="17"/>
  <c r="E27" i="17"/>
  <c r="E25" i="17"/>
  <c r="E21" i="17"/>
  <c r="E19" i="17"/>
  <c r="E17" i="17"/>
  <c r="E13" i="17"/>
  <c r="E11" i="17"/>
  <c r="E9" i="17"/>
  <c r="B25" i="23"/>
  <c r="E25" i="23" s="1"/>
  <c r="B24" i="23"/>
  <c r="E24" i="23" s="1"/>
  <c r="B21" i="23"/>
  <c r="E21" i="23" s="1"/>
  <c r="B19" i="23"/>
  <c r="E19" i="23" s="1"/>
  <c r="B18" i="23"/>
  <c r="B17" i="23"/>
  <c r="E17" i="23" s="1"/>
  <c r="B15" i="23"/>
  <c r="E15" i="23" s="1"/>
  <c r="B14" i="23"/>
  <c r="E14" i="23" s="1"/>
  <c r="B13" i="23"/>
  <c r="E13" i="23" s="1"/>
  <c r="B12" i="23"/>
  <c r="E12" i="23" s="1"/>
  <c r="B11" i="23"/>
  <c r="E11" i="23" s="1"/>
  <c r="B8" i="23"/>
  <c r="E8" i="23" s="1"/>
  <c r="B17" i="22"/>
  <c r="B16" i="22"/>
  <c r="E16" i="22" s="1"/>
  <c r="B15" i="22"/>
  <c r="E15" i="22" s="1"/>
  <c r="B14" i="22"/>
  <c r="E14" i="22" s="1"/>
  <c r="B13" i="22"/>
  <c r="E13" i="22" s="1"/>
  <c r="B12" i="22"/>
  <c r="E12" i="22" s="1"/>
  <c r="B11" i="22"/>
  <c r="E11" i="22" s="1"/>
  <c r="B10" i="22"/>
  <c r="E10" i="22" s="1"/>
  <c r="B9" i="22"/>
  <c r="B8" i="22"/>
  <c r="E8" i="22" s="1"/>
  <c r="B7" i="22"/>
  <c r="E7" i="22" s="1"/>
  <c r="B33" i="21"/>
  <c r="E33" i="21" s="1"/>
  <c r="B32" i="21"/>
  <c r="E32" i="21" s="1"/>
  <c r="B31" i="21"/>
  <c r="B30" i="21"/>
  <c r="E30" i="21" s="1"/>
  <c r="B29" i="21"/>
  <c r="B28" i="21"/>
  <c r="E28" i="21" s="1"/>
  <c r="B27" i="21"/>
  <c r="E27" i="21" s="1"/>
  <c r="B26" i="21"/>
  <c r="E26" i="21" s="1"/>
  <c r="B25" i="21"/>
  <c r="E25" i="21" s="1"/>
  <c r="B24" i="21"/>
  <c r="E24" i="21" s="1"/>
  <c r="B23" i="21"/>
  <c r="E23" i="21" s="1"/>
  <c r="B22" i="21"/>
  <c r="E22" i="21" s="1"/>
  <c r="B19" i="21"/>
  <c r="E19" i="21" s="1"/>
  <c r="B18" i="21"/>
  <c r="B17" i="21"/>
  <c r="B16" i="21"/>
  <c r="E16" i="21" s="1"/>
  <c r="B15" i="21"/>
  <c r="E15" i="21" s="1"/>
  <c r="B14" i="21"/>
  <c r="E14" i="21" s="1"/>
  <c r="B13" i="21"/>
  <c r="E13" i="21" s="1"/>
  <c r="B12" i="21"/>
  <c r="E12" i="21" s="1"/>
  <c r="B11" i="21"/>
  <c r="E11" i="21" s="1"/>
  <c r="B10" i="21"/>
  <c r="E10" i="21" s="1"/>
  <c r="B9" i="21"/>
  <c r="E9" i="21" s="1"/>
  <c r="B8" i="21"/>
  <c r="E8" i="21" s="1"/>
  <c r="B36" i="20"/>
  <c r="E36" i="20" s="1"/>
  <c r="B35" i="20"/>
  <c r="E35" i="20" s="1"/>
  <c r="B34" i="20"/>
  <c r="E34" i="20" s="1"/>
  <c r="B33" i="20"/>
  <c r="E33" i="20" s="1"/>
  <c r="B32" i="20"/>
  <c r="B31" i="20"/>
  <c r="B30" i="20"/>
  <c r="E30" i="20" s="1"/>
  <c r="B29" i="20"/>
  <c r="E29" i="20" s="1"/>
  <c r="B28" i="20"/>
  <c r="E28" i="20" s="1"/>
  <c r="B27" i="20"/>
  <c r="E27" i="20" s="1"/>
  <c r="B26" i="20"/>
  <c r="E26" i="20" s="1"/>
  <c r="B25" i="20"/>
  <c r="E25" i="20" s="1"/>
  <c r="B24" i="20"/>
  <c r="B21" i="20"/>
  <c r="B20" i="20"/>
  <c r="E20" i="20" s="1"/>
  <c r="B19" i="20"/>
  <c r="E19" i="20" s="1"/>
  <c r="B18" i="20"/>
  <c r="E18" i="20" s="1"/>
  <c r="B17" i="20"/>
  <c r="E17" i="20" s="1"/>
  <c r="B16" i="20"/>
  <c r="E16" i="20" s="1"/>
  <c r="B15" i="20"/>
  <c r="E15" i="20" s="1"/>
  <c r="B14" i="20"/>
  <c r="E14" i="20" s="1"/>
  <c r="B13" i="20"/>
  <c r="B12" i="20"/>
  <c r="E12" i="20" s="1"/>
  <c r="B11" i="20"/>
  <c r="E11" i="20" s="1"/>
  <c r="B10" i="20"/>
  <c r="E10" i="20" s="1"/>
  <c r="B9" i="20"/>
  <c r="E9" i="20" s="1"/>
  <c r="B8" i="20"/>
  <c r="E8" i="20" s="1"/>
  <c r="D17" i="19"/>
  <c r="C17" i="19"/>
  <c r="H17" i="19" s="1"/>
  <c r="B17" i="19"/>
  <c r="D16" i="19"/>
  <c r="C16" i="19"/>
  <c r="B16" i="19"/>
  <c r="G16" i="19" s="1"/>
  <c r="D15" i="19"/>
  <c r="I15" i="19" s="1"/>
  <c r="C15" i="19"/>
  <c r="H15" i="19" s="1"/>
  <c r="B15" i="19"/>
  <c r="D14" i="19"/>
  <c r="I14" i="19" s="1"/>
  <c r="C14" i="19"/>
  <c r="H14" i="19" s="1"/>
  <c r="B14" i="19"/>
  <c r="G14" i="19" s="1"/>
  <c r="D13" i="19"/>
  <c r="C13" i="19"/>
  <c r="H13" i="19" s="1"/>
  <c r="B13" i="19"/>
  <c r="G13" i="19" s="1"/>
  <c r="D12" i="19"/>
  <c r="I12" i="19" s="1"/>
  <c r="C12" i="19"/>
  <c r="B12" i="19"/>
  <c r="G12" i="19" s="1"/>
  <c r="D11" i="19"/>
  <c r="C11" i="19"/>
  <c r="H11" i="19" s="1"/>
  <c r="B11" i="19"/>
  <c r="D10" i="19"/>
  <c r="I10" i="19" s="1"/>
  <c r="C10" i="19"/>
  <c r="H10" i="19" s="1"/>
  <c r="B10" i="19"/>
  <c r="G10" i="19" s="1"/>
  <c r="D9" i="19"/>
  <c r="C9" i="19"/>
  <c r="H9" i="19" s="1"/>
  <c r="B9" i="19"/>
  <c r="D8" i="19"/>
  <c r="I8" i="19" s="1"/>
  <c r="C8" i="19"/>
  <c r="B8" i="19"/>
  <c r="G8" i="19" s="1"/>
  <c r="B107" i="18"/>
  <c r="E107" i="18" s="1"/>
  <c r="B106" i="18"/>
  <c r="E106" i="18" s="1"/>
  <c r="B105" i="18"/>
  <c r="B104" i="18"/>
  <c r="E104" i="18" s="1"/>
  <c r="B103" i="18"/>
  <c r="B102" i="18"/>
  <c r="E102" i="18" s="1"/>
  <c r="B101" i="18"/>
  <c r="B100" i="18"/>
  <c r="E100" i="18" s="1"/>
  <c r="B99" i="18"/>
  <c r="E99" i="18" s="1"/>
  <c r="B98" i="18"/>
  <c r="E98" i="18" s="1"/>
  <c r="B97" i="18"/>
  <c r="B96" i="18"/>
  <c r="E96" i="18" s="1"/>
  <c r="B95" i="18"/>
  <c r="B94" i="18"/>
  <c r="E94" i="18" s="1"/>
  <c r="B93" i="18"/>
  <c r="B92" i="18"/>
  <c r="E92" i="18" s="1"/>
  <c r="B91" i="18"/>
  <c r="E91" i="18" s="1"/>
  <c r="B90" i="18"/>
  <c r="E90" i="18" s="1"/>
  <c r="B89" i="18"/>
  <c r="B88" i="18"/>
  <c r="E88" i="18" s="1"/>
  <c r="B87" i="18"/>
  <c r="B86" i="18"/>
  <c r="E86" i="18" s="1"/>
  <c r="B85" i="18"/>
  <c r="B84" i="18"/>
  <c r="E84" i="18" s="1"/>
  <c r="B83" i="18"/>
  <c r="E83" i="18" s="1"/>
  <c r="B82" i="18"/>
  <c r="B81" i="18"/>
  <c r="B80" i="18"/>
  <c r="E80" i="18" s="1"/>
  <c r="B79" i="18"/>
  <c r="E79" i="18" s="1"/>
  <c r="B78" i="18"/>
  <c r="E78" i="18" s="1"/>
  <c r="B77" i="18"/>
  <c r="B76" i="18"/>
  <c r="E76" i="18" s="1"/>
  <c r="B75" i="18"/>
  <c r="E75" i="18" s="1"/>
  <c r="B74" i="18"/>
  <c r="E74" i="18" s="1"/>
  <c r="B73" i="18"/>
  <c r="B72" i="18"/>
  <c r="E72" i="18" s="1"/>
  <c r="B71" i="18"/>
  <c r="B70" i="18"/>
  <c r="B69" i="18"/>
  <c r="B68" i="18"/>
  <c r="E68" i="18" s="1"/>
  <c r="B67" i="18"/>
  <c r="E67" i="18" s="1"/>
  <c r="B66" i="18"/>
  <c r="E66" i="18" s="1"/>
  <c r="B65" i="18"/>
  <c r="B64" i="18"/>
  <c r="E64" i="18" s="1"/>
  <c r="B63" i="18"/>
  <c r="E63" i="18" s="1"/>
  <c r="B62" i="18"/>
  <c r="E62" i="18" s="1"/>
  <c r="B61" i="18"/>
  <c r="B60" i="18"/>
  <c r="E60" i="18" s="1"/>
  <c r="B59" i="18"/>
  <c r="E59" i="18" s="1"/>
  <c r="B58" i="18"/>
  <c r="E58" i="18" s="1"/>
  <c r="B57" i="18"/>
  <c r="B56" i="18"/>
  <c r="E56" i="18" s="1"/>
  <c r="B55" i="18"/>
  <c r="B52" i="18"/>
  <c r="E52" i="18" s="1"/>
  <c r="B51" i="18"/>
  <c r="B50" i="18"/>
  <c r="E50" i="18" s="1"/>
  <c r="B49" i="18"/>
  <c r="E49" i="18" s="1"/>
  <c r="B48" i="18"/>
  <c r="E48" i="18" s="1"/>
  <c r="B47" i="18"/>
  <c r="B46" i="18"/>
  <c r="E46" i="18" s="1"/>
  <c r="B45" i="18"/>
  <c r="B44" i="18"/>
  <c r="E44" i="18" s="1"/>
  <c r="B43" i="18"/>
  <c r="B42" i="18"/>
  <c r="E42" i="18" s="1"/>
  <c r="B41" i="18"/>
  <c r="E41" i="18" s="1"/>
  <c r="B40" i="18"/>
  <c r="E40" i="18" s="1"/>
  <c r="B39" i="18"/>
  <c r="B38" i="18"/>
  <c r="E38" i="18" s="1"/>
  <c r="B37" i="18"/>
  <c r="B36" i="18"/>
  <c r="E36" i="18" s="1"/>
  <c r="B35" i="18"/>
  <c r="B34" i="18"/>
  <c r="E34" i="18" s="1"/>
  <c r="B33" i="18"/>
  <c r="E33" i="18" s="1"/>
  <c r="B32" i="18"/>
  <c r="E32" i="18" s="1"/>
  <c r="B31" i="18"/>
  <c r="B30" i="18"/>
  <c r="E30" i="18" s="1"/>
  <c r="B29" i="18"/>
  <c r="B28" i="18"/>
  <c r="E28" i="18" s="1"/>
  <c r="B27" i="18"/>
  <c r="B26" i="18"/>
  <c r="E26" i="18" s="1"/>
  <c r="B25" i="18"/>
  <c r="E25" i="18" s="1"/>
  <c r="B24" i="18"/>
  <c r="E24" i="18" s="1"/>
  <c r="B23" i="18"/>
  <c r="B22" i="18"/>
  <c r="E22" i="18" s="1"/>
  <c r="B21" i="18"/>
  <c r="B20" i="18"/>
  <c r="E20" i="18" s="1"/>
  <c r="B19" i="18"/>
  <c r="B18" i="18"/>
  <c r="E18" i="18" s="1"/>
  <c r="B17" i="18"/>
  <c r="E17" i="18" s="1"/>
  <c r="B16" i="18"/>
  <c r="B15" i="18"/>
  <c r="B14" i="18"/>
  <c r="E14" i="18" s="1"/>
  <c r="B13" i="18"/>
  <c r="E13" i="18" s="1"/>
  <c r="B12" i="18"/>
  <c r="E12" i="18" s="1"/>
  <c r="B11" i="18"/>
  <c r="B10" i="18"/>
  <c r="E10" i="18" s="1"/>
  <c r="B9" i="18"/>
  <c r="E9" i="18" s="1"/>
  <c r="B8" i="18"/>
  <c r="E8" i="18" s="1"/>
  <c r="B63" i="17"/>
  <c r="B62" i="17"/>
  <c r="E62" i="17" s="1"/>
  <c r="B61" i="17"/>
  <c r="B60" i="17"/>
  <c r="B59" i="17"/>
  <c r="B58" i="17"/>
  <c r="E58" i="17" s="1"/>
  <c r="B57" i="17"/>
  <c r="E57" i="17" s="1"/>
  <c r="B56" i="17"/>
  <c r="E56" i="17" s="1"/>
  <c r="B55" i="17"/>
  <c r="B54" i="17"/>
  <c r="E54" i="17" s="1"/>
  <c r="B53" i="17"/>
  <c r="E53" i="17" s="1"/>
  <c r="B52" i="17"/>
  <c r="E52" i="17" s="1"/>
  <c r="B51" i="17"/>
  <c r="B50" i="17"/>
  <c r="E50" i="17" s="1"/>
  <c r="B49" i="17"/>
  <c r="E49" i="17" s="1"/>
  <c r="B48" i="17"/>
  <c r="E48" i="17" s="1"/>
  <c r="B47" i="17"/>
  <c r="B46" i="17"/>
  <c r="E46" i="17" s="1"/>
  <c r="B45" i="17"/>
  <c r="B44" i="17"/>
  <c r="E44" i="17" s="1"/>
  <c r="B41" i="17"/>
  <c r="B40" i="17"/>
  <c r="E40" i="17" s="1"/>
  <c r="B39" i="17"/>
  <c r="E39" i="17" s="1"/>
  <c r="B38" i="17"/>
  <c r="E38" i="17" s="1"/>
  <c r="B37" i="17"/>
  <c r="B36" i="17"/>
  <c r="E36" i="17" s="1"/>
  <c r="B35" i="17"/>
  <c r="B34" i="17"/>
  <c r="E34" i="17" s="1"/>
  <c r="B33" i="17"/>
  <c r="B32" i="17"/>
  <c r="E32" i="17" s="1"/>
  <c r="B31" i="17"/>
  <c r="E31" i="17" s="1"/>
  <c r="B30" i="17"/>
  <c r="E30" i="17" s="1"/>
  <c r="B29" i="17"/>
  <c r="B28" i="17"/>
  <c r="E28" i="17" s="1"/>
  <c r="B27" i="17"/>
  <c r="B26" i="17"/>
  <c r="E26" i="17" s="1"/>
  <c r="B25" i="17"/>
  <c r="B24" i="17"/>
  <c r="E24" i="17" s="1"/>
  <c r="B23" i="17"/>
  <c r="E23" i="17" s="1"/>
  <c r="B22" i="17"/>
  <c r="E22" i="17" s="1"/>
  <c r="B21" i="17"/>
  <c r="B20" i="17"/>
  <c r="E20" i="17" s="1"/>
  <c r="B19" i="17"/>
  <c r="B18" i="17"/>
  <c r="E18" i="17" s="1"/>
  <c r="B17" i="17"/>
  <c r="B16" i="17"/>
  <c r="E16" i="17" s="1"/>
  <c r="B15" i="17"/>
  <c r="E15" i="17" s="1"/>
  <c r="B14" i="17"/>
  <c r="E14" i="17" s="1"/>
  <c r="B13" i="17"/>
  <c r="B12" i="17"/>
  <c r="E12" i="17" s="1"/>
  <c r="B11" i="17"/>
  <c r="B10" i="17"/>
  <c r="E10" i="17" s="1"/>
  <c r="B9" i="17"/>
  <c r="B8" i="17"/>
  <c r="E8" i="17" s="1"/>
  <c r="B7" i="17"/>
  <c r="E7" i="17" s="1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K10" i="9"/>
  <c r="J10" i="9"/>
  <c r="I10" i="9"/>
  <c r="H10" i="9"/>
  <c r="G10" i="9"/>
  <c r="F10" i="9"/>
  <c r="E10" i="9"/>
  <c r="D10" i="9"/>
  <c r="I9" i="9"/>
  <c r="H9" i="9"/>
  <c r="G9" i="9"/>
  <c r="F9" i="9"/>
  <c r="E9" i="9"/>
  <c r="D9" i="9"/>
  <c r="I8" i="9"/>
  <c r="H8" i="9"/>
  <c r="G8" i="9"/>
  <c r="F8" i="9"/>
  <c r="E8" i="9"/>
  <c r="D8" i="9"/>
  <c r="E17" i="15"/>
  <c r="E15" i="15"/>
  <c r="E14" i="15"/>
  <c r="B25" i="15"/>
  <c r="E25" i="15" s="1"/>
  <c r="B24" i="15"/>
  <c r="E24" i="15" s="1"/>
  <c r="B21" i="15"/>
  <c r="E21" i="15" s="1"/>
  <c r="B19" i="15"/>
  <c r="E19" i="15" s="1"/>
  <c r="B18" i="15"/>
  <c r="E18" i="15" s="1"/>
  <c r="B17" i="15"/>
  <c r="B15" i="15"/>
  <c r="B14" i="15"/>
  <c r="B13" i="15"/>
  <c r="E13" i="15" s="1"/>
  <c r="B12" i="15"/>
  <c r="E12" i="15" s="1"/>
  <c r="B11" i="15"/>
  <c r="E11" i="15" s="1"/>
  <c r="B8" i="15"/>
  <c r="E8" i="15" s="1"/>
  <c r="E8" i="14"/>
  <c r="E15" i="14"/>
  <c r="E16" i="14"/>
  <c r="E17" i="14"/>
  <c r="B8" i="14"/>
  <c r="B9" i="14"/>
  <c r="E9" i="14" s="1"/>
  <c r="B10" i="14"/>
  <c r="E10" i="14" s="1"/>
  <c r="B11" i="14"/>
  <c r="E11" i="14" s="1"/>
  <c r="B12" i="14"/>
  <c r="E12" i="14" s="1"/>
  <c r="B13" i="14"/>
  <c r="E13" i="14" s="1"/>
  <c r="B14" i="14"/>
  <c r="E14" i="14" s="1"/>
  <c r="B15" i="14"/>
  <c r="B16" i="14"/>
  <c r="B17" i="14"/>
  <c r="B7" i="14"/>
  <c r="E7" i="14" s="1"/>
  <c r="E33" i="16"/>
  <c r="E30" i="16"/>
  <c r="E27" i="16"/>
  <c r="E25" i="16"/>
  <c r="E22" i="16"/>
  <c r="E19" i="16"/>
  <c r="E15" i="16"/>
  <c r="E11" i="16"/>
  <c r="E10" i="16"/>
  <c r="B9" i="16"/>
  <c r="E9" i="16" s="1"/>
  <c r="B10" i="16"/>
  <c r="B11" i="16"/>
  <c r="B12" i="16"/>
  <c r="E12" i="16" s="1"/>
  <c r="B13" i="16"/>
  <c r="E13" i="16" s="1"/>
  <c r="B14" i="16"/>
  <c r="E14" i="16" s="1"/>
  <c r="B15" i="16"/>
  <c r="B16" i="16"/>
  <c r="E16" i="16" s="1"/>
  <c r="B17" i="16"/>
  <c r="E17" i="16" s="1"/>
  <c r="B18" i="16"/>
  <c r="E18" i="16" s="1"/>
  <c r="B19" i="16"/>
  <c r="B22" i="16"/>
  <c r="B23" i="16"/>
  <c r="E23" i="16" s="1"/>
  <c r="B24" i="16"/>
  <c r="E24" i="16" s="1"/>
  <c r="B25" i="16"/>
  <c r="B26" i="16"/>
  <c r="E26" i="16" s="1"/>
  <c r="B27" i="16"/>
  <c r="B28" i="16"/>
  <c r="E28" i="16" s="1"/>
  <c r="B29" i="16"/>
  <c r="E29" i="16" s="1"/>
  <c r="B30" i="16"/>
  <c r="B31" i="16"/>
  <c r="E31" i="16" s="1"/>
  <c r="B32" i="16"/>
  <c r="E32" i="16" s="1"/>
  <c r="B33" i="16"/>
  <c r="B8" i="16"/>
  <c r="E8" i="16" s="1"/>
  <c r="E33" i="13"/>
  <c r="E32" i="13"/>
  <c r="E31" i="13"/>
  <c r="E25" i="13"/>
  <c r="E24" i="13"/>
  <c r="E21" i="13"/>
  <c r="E15" i="13"/>
  <c r="E14" i="13"/>
  <c r="E13" i="13"/>
  <c r="B36" i="13"/>
  <c r="E36" i="13" s="1"/>
  <c r="B35" i="13"/>
  <c r="E35" i="13" s="1"/>
  <c r="B34" i="13"/>
  <c r="E34" i="13" s="1"/>
  <c r="B33" i="13"/>
  <c r="B32" i="13"/>
  <c r="B31" i="13"/>
  <c r="B30" i="13"/>
  <c r="E30" i="13" s="1"/>
  <c r="B29" i="13"/>
  <c r="E29" i="13" s="1"/>
  <c r="B28" i="13"/>
  <c r="E28" i="13" s="1"/>
  <c r="B27" i="13"/>
  <c r="E27" i="13" s="1"/>
  <c r="B26" i="13"/>
  <c r="E26" i="13" s="1"/>
  <c r="B25" i="13"/>
  <c r="B24" i="13"/>
  <c r="B21" i="13"/>
  <c r="B20" i="13"/>
  <c r="E20" i="13" s="1"/>
  <c r="B19" i="13"/>
  <c r="E19" i="13" s="1"/>
  <c r="B18" i="13"/>
  <c r="E18" i="13" s="1"/>
  <c r="B17" i="13"/>
  <c r="E17" i="13" s="1"/>
  <c r="B16" i="13"/>
  <c r="E16" i="13" s="1"/>
  <c r="B15" i="13"/>
  <c r="B14" i="13"/>
  <c r="B13" i="13"/>
  <c r="B12" i="13"/>
  <c r="E12" i="13" s="1"/>
  <c r="B11" i="13"/>
  <c r="E11" i="13" s="1"/>
  <c r="B10" i="13"/>
  <c r="E10" i="13" s="1"/>
  <c r="B9" i="13"/>
  <c r="E9" i="13" s="1"/>
  <c r="B8" i="13"/>
  <c r="E8" i="13" s="1"/>
  <c r="L21" i="11"/>
  <c r="K21" i="11"/>
  <c r="J21" i="11"/>
  <c r="I21" i="11"/>
  <c r="H21" i="11"/>
  <c r="G21" i="11"/>
  <c r="F21" i="11"/>
  <c r="I17" i="11"/>
  <c r="I16" i="11"/>
  <c r="H16" i="11"/>
  <c r="G16" i="11"/>
  <c r="I15" i="11"/>
  <c r="H15" i="11"/>
  <c r="G15" i="11"/>
  <c r="G14" i="11"/>
  <c r="I13" i="11"/>
  <c r="H13" i="11"/>
  <c r="G13" i="11"/>
  <c r="I12" i="11"/>
  <c r="H12" i="11"/>
  <c r="H11" i="11"/>
  <c r="G11" i="11"/>
  <c r="I10" i="11"/>
  <c r="H10" i="11"/>
  <c r="G10" i="11"/>
  <c r="I9" i="11"/>
  <c r="I8" i="11"/>
  <c r="H8" i="11"/>
  <c r="G8" i="11"/>
  <c r="D17" i="11"/>
  <c r="C17" i="11"/>
  <c r="H17" i="11" s="1"/>
  <c r="B17" i="11"/>
  <c r="G17" i="11" s="1"/>
  <c r="D16" i="11"/>
  <c r="C16" i="11"/>
  <c r="B16" i="11"/>
  <c r="D15" i="11"/>
  <c r="C15" i="11"/>
  <c r="B15" i="11"/>
  <c r="D14" i="11"/>
  <c r="I14" i="11" s="1"/>
  <c r="C14" i="11"/>
  <c r="H14" i="11" s="1"/>
  <c r="B14" i="11"/>
  <c r="D13" i="11"/>
  <c r="C13" i="11"/>
  <c r="B13" i="11"/>
  <c r="D12" i="11"/>
  <c r="C12" i="11"/>
  <c r="B12" i="11"/>
  <c r="G12" i="11" s="1"/>
  <c r="D11" i="11"/>
  <c r="I11" i="11" s="1"/>
  <c r="C11" i="11"/>
  <c r="B11" i="11"/>
  <c r="D10" i="11"/>
  <c r="C10" i="11"/>
  <c r="B10" i="11"/>
  <c r="D9" i="11"/>
  <c r="C9" i="11"/>
  <c r="H9" i="11" s="1"/>
  <c r="B9" i="11"/>
  <c r="G9" i="11" s="1"/>
  <c r="D8" i="11"/>
  <c r="C8" i="11"/>
  <c r="B8" i="11"/>
  <c r="E104" i="2"/>
  <c r="E103" i="2"/>
  <c r="E96" i="2"/>
  <c r="E95" i="2"/>
  <c r="E88" i="2"/>
  <c r="E87" i="2"/>
  <c r="E80" i="2"/>
  <c r="E79" i="2"/>
  <c r="E72" i="2"/>
  <c r="E71" i="2"/>
  <c r="E64" i="2"/>
  <c r="E63" i="2"/>
  <c r="E56" i="2"/>
  <c r="E55" i="2"/>
  <c r="E15" i="2"/>
  <c r="E16" i="2"/>
  <c r="E23" i="2"/>
  <c r="E24" i="2"/>
  <c r="E31" i="2"/>
  <c r="E32" i="2"/>
  <c r="E39" i="2"/>
  <c r="E40" i="2"/>
  <c r="E47" i="2"/>
  <c r="E48" i="2"/>
  <c r="B107" i="2"/>
  <c r="E107" i="2" s="1"/>
  <c r="B106" i="2"/>
  <c r="E106" i="2" s="1"/>
  <c r="B105" i="2"/>
  <c r="E105" i="2" s="1"/>
  <c r="B104" i="2"/>
  <c r="B103" i="2"/>
  <c r="B102" i="2"/>
  <c r="E102" i="2" s="1"/>
  <c r="B101" i="2"/>
  <c r="E101" i="2" s="1"/>
  <c r="B100" i="2"/>
  <c r="E100" i="2" s="1"/>
  <c r="B99" i="2"/>
  <c r="E99" i="2" s="1"/>
  <c r="B98" i="2"/>
  <c r="E98" i="2" s="1"/>
  <c r="B97" i="2"/>
  <c r="E97" i="2" s="1"/>
  <c r="B96" i="2"/>
  <c r="B95" i="2"/>
  <c r="B94" i="2"/>
  <c r="E94" i="2" s="1"/>
  <c r="B93" i="2"/>
  <c r="E93" i="2" s="1"/>
  <c r="B92" i="2"/>
  <c r="E92" i="2" s="1"/>
  <c r="B91" i="2"/>
  <c r="E91" i="2" s="1"/>
  <c r="B90" i="2"/>
  <c r="E90" i="2" s="1"/>
  <c r="B89" i="2"/>
  <c r="E89" i="2" s="1"/>
  <c r="B88" i="2"/>
  <c r="B87" i="2"/>
  <c r="B86" i="2"/>
  <c r="E86" i="2" s="1"/>
  <c r="B85" i="2"/>
  <c r="E85" i="2" s="1"/>
  <c r="B84" i="2"/>
  <c r="E84" i="2" s="1"/>
  <c r="B83" i="2"/>
  <c r="E83" i="2" s="1"/>
  <c r="B82" i="2"/>
  <c r="E82" i="2" s="1"/>
  <c r="B81" i="2"/>
  <c r="E81" i="2" s="1"/>
  <c r="B80" i="2"/>
  <c r="B79" i="2"/>
  <c r="B78" i="2"/>
  <c r="E78" i="2" s="1"/>
  <c r="B77" i="2"/>
  <c r="E77" i="2" s="1"/>
  <c r="B76" i="2"/>
  <c r="E76" i="2" s="1"/>
  <c r="B75" i="2"/>
  <c r="E75" i="2" s="1"/>
  <c r="B74" i="2"/>
  <c r="E74" i="2" s="1"/>
  <c r="B73" i="2"/>
  <c r="E73" i="2" s="1"/>
  <c r="B72" i="2"/>
  <c r="B71" i="2"/>
  <c r="B70" i="2"/>
  <c r="E70" i="2" s="1"/>
  <c r="B69" i="2"/>
  <c r="E69" i="2" s="1"/>
  <c r="B68" i="2"/>
  <c r="E68" i="2" s="1"/>
  <c r="B67" i="2"/>
  <c r="E67" i="2" s="1"/>
  <c r="B66" i="2"/>
  <c r="E66" i="2" s="1"/>
  <c r="B65" i="2"/>
  <c r="E65" i="2" s="1"/>
  <c r="B64" i="2"/>
  <c r="B63" i="2"/>
  <c r="B62" i="2"/>
  <c r="E62" i="2" s="1"/>
  <c r="B61" i="2"/>
  <c r="E61" i="2" s="1"/>
  <c r="B60" i="2"/>
  <c r="E60" i="2" s="1"/>
  <c r="B59" i="2"/>
  <c r="E59" i="2" s="1"/>
  <c r="B58" i="2"/>
  <c r="E58" i="2" s="1"/>
  <c r="B57" i="2"/>
  <c r="E57" i="2" s="1"/>
  <c r="B56" i="2"/>
  <c r="B55" i="2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B16" i="2"/>
  <c r="B17" i="2"/>
  <c r="E17" i="2" s="1"/>
  <c r="B18" i="2"/>
  <c r="E18" i="2" s="1"/>
  <c r="B19" i="2"/>
  <c r="E19" i="2" s="1"/>
  <c r="B20" i="2"/>
  <c r="E20" i="2" s="1"/>
  <c r="B21" i="2"/>
  <c r="E21" i="2" s="1"/>
  <c r="B22" i="2"/>
  <c r="E22" i="2" s="1"/>
  <c r="B23" i="2"/>
  <c r="B24" i="2"/>
  <c r="B25" i="2"/>
  <c r="E25" i="2" s="1"/>
  <c r="B26" i="2"/>
  <c r="E26" i="2" s="1"/>
  <c r="B27" i="2"/>
  <c r="E27" i="2" s="1"/>
  <c r="B28" i="2"/>
  <c r="E28" i="2" s="1"/>
  <c r="B29" i="2"/>
  <c r="E29" i="2" s="1"/>
  <c r="B30" i="2"/>
  <c r="E30" i="2" s="1"/>
  <c r="B31" i="2"/>
  <c r="B32" i="2"/>
  <c r="B33" i="2"/>
  <c r="E33" i="2" s="1"/>
  <c r="B34" i="2"/>
  <c r="E34" i="2" s="1"/>
  <c r="B35" i="2"/>
  <c r="E35" i="2" s="1"/>
  <c r="B36" i="2"/>
  <c r="E36" i="2" s="1"/>
  <c r="B37" i="2"/>
  <c r="E37" i="2" s="1"/>
  <c r="B38" i="2"/>
  <c r="E38" i="2" s="1"/>
  <c r="B39" i="2"/>
  <c r="B40" i="2"/>
  <c r="B41" i="2"/>
  <c r="E41" i="2" s="1"/>
  <c r="B42" i="2"/>
  <c r="E42" i="2" s="1"/>
  <c r="B43" i="2"/>
  <c r="E43" i="2" s="1"/>
  <c r="B44" i="2"/>
  <c r="E44" i="2" s="1"/>
  <c r="B45" i="2"/>
  <c r="E45" i="2" s="1"/>
  <c r="B46" i="2"/>
  <c r="E46" i="2" s="1"/>
  <c r="B47" i="2"/>
  <c r="B48" i="2"/>
  <c r="B49" i="2"/>
  <c r="E49" i="2" s="1"/>
  <c r="B50" i="2"/>
  <c r="E50" i="2" s="1"/>
  <c r="B51" i="2"/>
  <c r="E51" i="2" s="1"/>
  <c r="B52" i="2"/>
  <c r="E52" i="2" s="1"/>
  <c r="B8" i="2"/>
  <c r="E8" i="2" s="1"/>
  <c r="E63" i="1"/>
  <c r="E61" i="1"/>
  <c r="E59" i="1"/>
  <c r="E58" i="1"/>
  <c r="E57" i="1"/>
  <c r="E56" i="1"/>
  <c r="E55" i="1"/>
  <c r="E53" i="1"/>
  <c r="E51" i="1"/>
  <c r="E50" i="1"/>
  <c r="E49" i="1"/>
  <c r="E48" i="1"/>
  <c r="E47" i="1"/>
  <c r="E45" i="1"/>
  <c r="E40" i="1"/>
  <c r="E39" i="1"/>
  <c r="E38" i="1"/>
  <c r="E32" i="1"/>
  <c r="E31" i="1"/>
  <c r="E30" i="1"/>
  <c r="E24" i="1"/>
  <c r="E23" i="1"/>
  <c r="E22" i="1"/>
  <c r="E16" i="1"/>
  <c r="E15" i="1"/>
  <c r="E14" i="1"/>
  <c r="E8" i="1"/>
  <c r="E7" i="1"/>
  <c r="B63" i="1"/>
  <c r="B62" i="1"/>
  <c r="E62" i="1" s="1"/>
  <c r="B61" i="1"/>
  <c r="B60" i="1"/>
  <c r="E60" i="1" s="1"/>
  <c r="B59" i="1"/>
  <c r="B58" i="1"/>
  <c r="B57" i="1"/>
  <c r="B56" i="1"/>
  <c r="B55" i="1"/>
  <c r="B54" i="1"/>
  <c r="E54" i="1" s="1"/>
  <c r="B53" i="1"/>
  <c r="B52" i="1"/>
  <c r="E52" i="1" s="1"/>
  <c r="B51" i="1"/>
  <c r="B50" i="1"/>
  <c r="B49" i="1"/>
  <c r="B48" i="1"/>
  <c r="B47" i="1"/>
  <c r="B46" i="1"/>
  <c r="E46" i="1" s="1"/>
  <c r="B45" i="1"/>
  <c r="B44" i="1"/>
  <c r="E44" i="1" s="1"/>
  <c r="B8" i="1"/>
  <c r="B9" i="1"/>
  <c r="E9" i="1" s="1"/>
  <c r="B10" i="1"/>
  <c r="E10" i="1" s="1"/>
  <c r="B11" i="1"/>
  <c r="E11" i="1" s="1"/>
  <c r="B12" i="1"/>
  <c r="E12" i="1" s="1"/>
  <c r="B13" i="1"/>
  <c r="E13" i="1" s="1"/>
  <c r="B14" i="1"/>
  <c r="B15" i="1"/>
  <c r="B16" i="1"/>
  <c r="B17" i="1"/>
  <c r="E17" i="1" s="1"/>
  <c r="B18" i="1"/>
  <c r="E18" i="1" s="1"/>
  <c r="B19" i="1"/>
  <c r="E19" i="1" s="1"/>
  <c r="B20" i="1"/>
  <c r="E20" i="1" s="1"/>
  <c r="B21" i="1"/>
  <c r="E21" i="1" s="1"/>
  <c r="B22" i="1"/>
  <c r="B23" i="1"/>
  <c r="B24" i="1"/>
  <c r="B25" i="1"/>
  <c r="E25" i="1" s="1"/>
  <c r="B26" i="1"/>
  <c r="E26" i="1" s="1"/>
  <c r="B27" i="1"/>
  <c r="E27" i="1" s="1"/>
  <c r="B28" i="1"/>
  <c r="E28" i="1" s="1"/>
  <c r="B29" i="1"/>
  <c r="E29" i="1" s="1"/>
  <c r="B30" i="1"/>
  <c r="B31" i="1"/>
  <c r="B32" i="1"/>
  <c r="B33" i="1"/>
  <c r="E33" i="1" s="1"/>
  <c r="B34" i="1"/>
  <c r="E34" i="1" s="1"/>
  <c r="B35" i="1"/>
  <c r="E35" i="1" s="1"/>
  <c r="B36" i="1"/>
  <c r="E36" i="1" s="1"/>
  <c r="B37" i="1"/>
  <c r="E37" i="1" s="1"/>
  <c r="B38" i="1"/>
  <c r="B39" i="1"/>
  <c r="B40" i="1"/>
  <c r="B41" i="1"/>
  <c r="E41" i="1" s="1"/>
  <c r="B7" i="1"/>
</calcChain>
</file>

<file path=xl/sharedStrings.xml><?xml version="1.0" encoding="utf-8"?>
<sst xmlns="http://schemas.openxmlformats.org/spreadsheetml/2006/main" count="4331" uniqueCount="1471">
  <si>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</si>
  <si>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</si>
  <si>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</si>
  <si>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</si>
  <si>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</si>
  <si>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</si>
  <si>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</si>
  <si>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</si>
  <si>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</si>
  <si>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</si>
  <si>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</si>
  <si>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</si>
  <si>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</si>
  <si>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</si>
  <si>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</si>
  <si>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</si>
  <si>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</si>
  <si>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</si>
  <si>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</si>
  <si>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</si>
  <si>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</si>
  <si>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</si>
  <si>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</si>
  <si>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</si>
  <si>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</si>
  <si>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</si>
  <si>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</si>
  <si>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</si>
  <si>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</si>
  <si>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</si>
  <si>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</si>
  <si>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</si>
  <si>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</si>
  <si>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</si>
  <si>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</si>
  <si>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</si>
  <si>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</si>
  <si>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</si>
  <si>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</si>
  <si>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</si>
  <si>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</si>
  <si>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</si>
  <si>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</si>
  <si>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</si>
  <si>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</si>
  <si>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</si>
  <si>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</si>
  <si>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</si>
  <si>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</si>
  <si>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</si>
  <si>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</si>
  <si>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</si>
  <si>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</si>
  <si>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</si>
  <si>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</si>
  <si>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</si>
  <si>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</si>
  <si>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</si>
  <si>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</si>
  <si>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</si>
  <si>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</si>
  <si>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</si>
  <si>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</si>
  <si>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</si>
  <si>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</si>
  <si>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</si>
  <si>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</si>
  <si>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</si>
  <si>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</si>
  <si>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</si>
  <si>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</si>
  <si>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</si>
  <si>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</si>
  <si>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</si>
  <si>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</si>
  <si>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</si>
  <si>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</si>
  <si>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</si>
  <si>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</si>
  <si>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</si>
  <si>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</si>
  <si>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</si>
  <si>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</si>
  <si>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</si>
  <si>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</si>
  <si>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</si>
  <si>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</si>
  <si>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</si>
  <si>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</si>
  <si>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</si>
  <si>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</si>
  <si>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</si>
  <si>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</si>
  <si>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</si>
  <si>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</si>
  <si>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</si>
  <si>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</si>
  <si>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</si>
  <si>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</si>
  <si>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</si>
  <si>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</si>
  <si>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</si>
  <si>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</si>
  <si>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</si>
  <si>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</si>
  <si>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</si>
  <si>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</si>
  <si>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</si>
  <si>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</si>
  <si>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</si>
  <si>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</si>
  <si>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</si>
  <si>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</si>
  <si>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</si>
  <si>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</si>
  <si>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</si>
  <si>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</si>
  <si>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</si>
  <si>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</si>
  <si>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</si>
  <si>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</si>
  <si>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</si>
  <si>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</si>
  <si>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</si>
  <si>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</si>
  <si>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</si>
  <si>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</si>
  <si>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</si>
  <si>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</si>
  <si>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</si>
  <si>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</si>
  <si>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</si>
  <si>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</si>
  <si>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</si>
  <si>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</si>
  <si>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</si>
  <si>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</si>
  <si>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</si>
  <si>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</si>
  <si>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</si>
  <si>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</si>
  <si>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</si>
  <si>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</si>
  <si>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</si>
  <si>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</si>
  <si>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</si>
  <si>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</si>
  <si>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</si>
  <si>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</si>
  <si>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</si>
  <si>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</si>
  <si>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</si>
  <si>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</si>
  <si>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</si>
  <si>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</si>
  <si>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</si>
  <si>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</si>
  <si>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</si>
  <si>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</si>
  <si>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</si>
  <si>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</si>
  <si>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</si>
  <si>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</si>
  <si>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</si>
  <si>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</si>
  <si>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</si>
  <si>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</si>
  <si>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</si>
  <si>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</si>
  <si>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</si>
  <si>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</si>
  <si>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</si>
  <si>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</si>
  <si>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</si>
  <si>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</si>
  <si>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</si>
  <si>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</si>
  <si>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</si>
  <si>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</si>
  <si>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</si>
  <si>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</si>
  <si>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</si>
  <si>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</si>
  <si>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</si>
  <si>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</si>
  <si>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</si>
  <si>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</si>
  <si>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</si>
  <si>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</si>
  <si>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</si>
  <si>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</si>
  <si>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</si>
  <si>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</si>
  <si>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</si>
  <si>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</si>
  <si>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</si>
  <si>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</si>
  <si>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</si>
  <si>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</si>
  <si>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</si>
  <si>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</si>
  <si>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</si>
  <si>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</si>
  <si>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</si>
  <si>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</si>
  <si>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</si>
  <si>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</si>
  <si>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</si>
  <si>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</si>
  <si>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</si>
  <si>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</si>
  <si>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</si>
  <si>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</si>
  <si>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</si>
  <si>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</si>
  <si>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</si>
  <si>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</si>
  <si>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</si>
  <si>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</si>
  <si>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</si>
  <si>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</si>
  <si>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</si>
  <si>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</si>
  <si>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</si>
  <si>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</si>
  <si>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</si>
  <si>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</si>
  <si>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</si>
  <si>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</si>
  <si>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</si>
  <si>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</si>
  <si>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</si>
  <si>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</si>
  <si>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</si>
  <si>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</si>
  <si>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</si>
  <si>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</si>
  <si>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</si>
  <si>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</si>
  <si>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</si>
  <si>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</si>
  <si>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</si>
  <si>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</si>
  <si>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</si>
  <si>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</si>
  <si>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</si>
  <si>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</si>
  <si>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</si>
  <si>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</si>
  <si>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</si>
  <si>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</si>
  <si>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</si>
  <si>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</si>
  <si>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</si>
  <si>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</si>
  <si>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</si>
  <si>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</si>
  <si>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</si>
  <si>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</si>
  <si>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</si>
  <si>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</si>
  <si>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</si>
  <si>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</si>
  <si>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</si>
  <si>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</si>
  <si>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</si>
  <si>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</si>
  <si>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</si>
  <si>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</si>
  <si>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</si>
  <si>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</si>
  <si>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</si>
  <si>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</si>
  <si>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</si>
  <si>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</si>
  <si>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</si>
  <si>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</si>
  <si>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</si>
  <si>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</si>
  <si>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</si>
  <si>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</si>
  <si>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</si>
  <si>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</si>
  <si>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</si>
  <si>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</si>
  <si>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</si>
  <si>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</si>
  <si>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</si>
  <si>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</si>
  <si>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</si>
  <si>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</si>
  <si>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</si>
  <si>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</si>
  <si>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</si>
  <si>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</si>
  <si>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</si>
  <si>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</si>
  <si>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</si>
  <si>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</si>
  <si>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</si>
  <si>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</si>
  <si>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</si>
  <si>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</si>
  <si>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</si>
  <si>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</si>
  <si>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</si>
  <si>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</si>
  <si>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</si>
  <si>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</si>
  <si>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</si>
  <si>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</si>
  <si>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</si>
  <si>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</si>
  <si>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</si>
  <si>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</si>
  <si>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</si>
  <si>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</si>
  <si>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</si>
  <si>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</si>
  <si>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</si>
  <si>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</si>
  <si>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</si>
  <si>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</si>
  <si>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</si>
  <si>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</si>
  <si>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</si>
  <si>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</si>
  <si>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</si>
  <si>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</si>
  <si>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</si>
  <si>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</si>
  <si>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</si>
  <si>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</si>
  <si>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</si>
  <si>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</si>
  <si>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</si>
  <si>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</si>
  <si>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</si>
  <si>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</si>
  <si>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</si>
  <si>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</si>
  <si>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</si>
  <si>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</si>
  <si>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</si>
  <si>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</si>
  <si>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</si>
  <si>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</si>
  <si>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</si>
  <si>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</si>
  <si>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</si>
  <si>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</si>
  <si>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</si>
  <si>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</si>
  <si>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</si>
  <si>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</si>
  <si>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</si>
  <si>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</si>
  <si>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</si>
  <si>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</si>
  <si>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</si>
  <si>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</si>
  <si>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</si>
  <si>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</si>
  <si>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</si>
  <si>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</si>
  <si>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</si>
  <si>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</si>
  <si>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</si>
  <si>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</si>
  <si>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</si>
  <si>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</si>
  <si>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</si>
  <si>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</si>
  <si>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</si>
  <si>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</si>
  <si>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</si>
  <si>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</si>
  <si>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</si>
  <si>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</si>
  <si>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</si>
  <si>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</si>
  <si>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</si>
  <si>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</si>
  <si>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</si>
  <si>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</si>
  <si>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</si>
  <si>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</si>
  <si>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</si>
  <si>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</si>
  <si>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</si>
  <si>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</si>
  <si>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</si>
  <si>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</si>
  <si>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</si>
  <si>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</si>
  <si>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</si>
  <si>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</si>
  <si>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</si>
  <si>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</si>
  <si>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</si>
  <si>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</si>
  <si>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</si>
  <si>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</si>
  <si>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</si>
  <si>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vtype</t>
  </si>
  <si>
    <t>_FREQ_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</si>
  <si>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</si>
  <si>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</si>
  <si>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</si>
  <si>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</si>
  <si>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</si>
  <si>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</si>
  <si>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</si>
  <si>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</si>
  <si>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</si>
  <si>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</si>
  <si>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</si>
  <si>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</si>
  <si>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</si>
  <si>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</si>
  <si>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</si>
  <si>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</si>
  <si>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</si>
  <si>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</si>
  <si>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</si>
  <si>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</si>
  <si>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</si>
  <si>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</si>
  <si>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</si>
  <si>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</si>
  <si>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</si>
  <si>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</si>
  <si>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</si>
  <si>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</si>
  <si>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</si>
  <si>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</si>
  <si>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</si>
  <si>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</si>
  <si>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</si>
  <si>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</si>
  <si>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</si>
  <si>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</si>
  <si>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</si>
  <si>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</si>
  <si>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</si>
  <si>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</si>
  <si>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</si>
  <si>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</si>
  <si>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</si>
  <si>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</si>
  <si>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</si>
  <si>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</si>
  <si>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</si>
  <si>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</si>
  <si>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</si>
  <si>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</si>
  <si>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</si>
  <si>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</si>
  <si>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</si>
  <si>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</si>
  <si>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</si>
  <si>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</si>
  <si>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</si>
  <si>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</si>
  <si>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</si>
  <si>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</si>
  <si>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</si>
  <si>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</si>
  <si>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</si>
  <si>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</si>
  <si>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</si>
  <si>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</si>
  <si>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</si>
  <si>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</si>
  <si>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</si>
  <si>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</si>
  <si>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</si>
  <si>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</si>
  <si>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</si>
  <si>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</si>
  <si>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</si>
  <si>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</si>
  <si>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</si>
  <si>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</si>
  <si>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</si>
  <si>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</si>
  <si>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</si>
  <si>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</si>
  <si>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</si>
  <si>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</si>
  <si>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</si>
  <si>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</si>
  <si>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</si>
  <si>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</si>
  <si>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</si>
  <si>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</si>
  <si>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</si>
  <si>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</si>
  <si>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</si>
  <si>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</si>
  <si>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</si>
  <si>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</si>
  <si>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</si>
  <si>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</si>
  <si>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</si>
  <si>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</si>
  <si>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</si>
  <si>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</si>
  <si>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</si>
  <si>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</si>
  <si>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</si>
  <si>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</si>
  <si>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</si>
  <si>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</si>
  <si>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</si>
  <si>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</si>
  <si>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</si>
  <si>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</si>
  <si>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</si>
  <si>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</si>
  <si>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</si>
  <si>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</si>
  <si>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</si>
  <si>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</si>
  <si>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</si>
  <si>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</si>
  <si>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</si>
  <si>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</si>
  <si>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</si>
  <si>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</si>
  <si>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</si>
  <si>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</si>
  <si>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</si>
  <si>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</si>
  <si>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</si>
  <si>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</si>
  <si>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</si>
  <si>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</si>
  <si>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</si>
  <si>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</si>
  <si>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</si>
  <si>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</si>
  <si>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</si>
  <si>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</si>
  <si>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</si>
  <si>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</si>
  <si>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</si>
  <si>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</si>
  <si>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</si>
  <si>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</si>
  <si>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</si>
  <si>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</si>
  <si>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</si>
  <si>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</si>
  <si>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</si>
  <si>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</si>
  <si>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</si>
  <si>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</si>
  <si>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</si>
  <si>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LY_TUg_LuA</t>
  </si>
  <si>
    <t>LY_SumU_GL</t>
  </si>
  <si>
    <t>LY_Sumi_LuA</t>
  </si>
  <si>
    <t>LY_KUB_LuA</t>
  </si>
  <si>
    <t>LY_KUB_GL</t>
  </si>
  <si>
    <t>LY_SumD_LuA</t>
  </si>
  <si>
    <t>LY_SumD_LiA</t>
  </si>
  <si>
    <t>LY_Sumi_LiA</t>
  </si>
  <si>
    <t>LY_Sumi_GL</t>
  </si>
  <si>
    <t>LY_PRy_LuA</t>
  </si>
  <si>
    <t>LY_PRy_LiA</t>
  </si>
  <si>
    <t>LY_PRy_GL</t>
  </si>
  <si>
    <t>LY_TUg_LiA</t>
  </si>
  <si>
    <t>LY_TUg_GL</t>
  </si>
  <si>
    <t>LY_KUB_LiA</t>
  </si>
  <si>
    <t>LY_DFtot_GL</t>
  </si>
  <si>
    <t>LY_DFtot_LuA</t>
  </si>
  <si>
    <t>LY_DFtot_LiA</t>
  </si>
  <si>
    <t>LY_SumK_GL</t>
  </si>
  <si>
    <t>LY_SumK_LiA</t>
  </si>
  <si>
    <t>LY_SumK_LuA</t>
  </si>
  <si>
    <t>LY_URS_GL</t>
  </si>
  <si>
    <t>LY_URS_LiA</t>
  </si>
  <si>
    <t>LY_URS_LuA</t>
  </si>
  <si>
    <t>LY_Fop_GL</t>
  </si>
  <si>
    <t>LY_SumD_GL</t>
  </si>
  <si>
    <t>LY_Fop_LiA</t>
  </si>
  <si>
    <t>LY_SumU_LuA</t>
  </si>
  <si>
    <t>LY_SumU_LiA</t>
  </si>
  <si>
    <t>LY_Fop_LuA</t>
  </si>
  <si>
    <t>LYD_Ltot_FmB</t>
  </si>
  <si>
    <t>LYD_Ltot_DL</t>
  </si>
  <si>
    <t>LYD_Ltot_FuB</t>
  </si>
  <si>
    <t>LYD_Ltot_imB</t>
  </si>
  <si>
    <t>LYD_Ltot_iuB</t>
  </si>
  <si>
    <t>LYD_Ltot_idL</t>
  </si>
  <si>
    <t>LYD_Ltot_Ytot</t>
  </si>
  <si>
    <t>RUK_SRUK_ifa</t>
  </si>
  <si>
    <t>RUK_SRUK_RiKre</t>
  </si>
  <si>
    <t>RUK_SRUK_RiPU</t>
  </si>
  <si>
    <t>RUK_SRUK_RObL</t>
  </si>
  <si>
    <t>RUK_SRUK_iObL</t>
  </si>
  <si>
    <t>RUK_SRUK_Udinv</t>
  </si>
  <si>
    <t>RUK_SRUK_Kap</t>
  </si>
  <si>
    <t>RUK_SRUK_XU</t>
  </si>
  <si>
    <t>RUK_SRUK_UdKap</t>
  </si>
  <si>
    <t>RUK_SRUK_KursTot</t>
  </si>
  <si>
    <t>RUK_SRUK_RiXU</t>
  </si>
  <si>
    <t>RUK_SRUK_RUtot</t>
  </si>
  <si>
    <t>RUK_SRUK_iejd</t>
  </si>
  <si>
    <t>RUK_SRUK_ObL</t>
  </si>
  <si>
    <t>RUK_SRUK_PsU</t>
  </si>
  <si>
    <t>RUK_SRUK_iKre</t>
  </si>
  <si>
    <t>RUK_SRUK_AFi</t>
  </si>
  <si>
    <t>RUK_SRUK_RUTv</t>
  </si>
  <si>
    <t>RUK_SRUK_XRU</t>
  </si>
  <si>
    <t>RUK_SRUK_XReg</t>
  </si>
  <si>
    <t>RUK_SRUK_RiTg</t>
  </si>
  <si>
    <t>RUK_SRUK_RUAv</t>
  </si>
  <si>
    <t>RUK_SRUK_RiKi</t>
  </si>
  <si>
    <t>RUK_SRUK_RiGf</t>
  </si>
  <si>
    <t>RUK_SRUK_Kinv</t>
  </si>
  <si>
    <t>RUK_SRUK_Dejd</t>
  </si>
  <si>
    <t>RUK_SRUK_Gfd</t>
  </si>
  <si>
    <t>Akt_MGB_UL</t>
  </si>
  <si>
    <t>Akt_MKtot_UL</t>
  </si>
  <si>
    <t>Akt_MouTot_UL</t>
  </si>
  <si>
    <t>Akt_GouTot_UL</t>
  </si>
  <si>
    <t>Akt_GSO_UL</t>
  </si>
  <si>
    <t>Akt_Gafi_UL</t>
  </si>
  <si>
    <t>Akt_MNK_UL</t>
  </si>
  <si>
    <t>Akt_MKO_UL</t>
  </si>
  <si>
    <t>Akt_Mxi_UL</t>
  </si>
  <si>
    <t>Akt_GGB_UL</t>
  </si>
  <si>
    <t>Akt_GNK_UL</t>
  </si>
  <si>
    <t>Akt_GUK_UL</t>
  </si>
  <si>
    <t>Akt_GKtot_UL</t>
  </si>
  <si>
    <t>Akt_GKO_UL</t>
  </si>
  <si>
    <t>Akt_GUL_UL</t>
  </si>
  <si>
    <t>Akt_Gdv_UL</t>
  </si>
  <si>
    <t>Akt_Gxi_UL</t>
  </si>
  <si>
    <t>Akt_MUK_UL</t>
  </si>
  <si>
    <t>Akt_MSO_UL</t>
  </si>
  <si>
    <t>Akt_GiO_UL</t>
  </si>
  <si>
    <t>Akt_MiO_UL</t>
  </si>
  <si>
    <t>Akt_MUL_UL</t>
  </si>
  <si>
    <t>Akt_Mdv_UL</t>
  </si>
  <si>
    <t>Akt_Mafi_UL</t>
  </si>
  <si>
    <t>FpD_SDo_HL</t>
  </si>
  <si>
    <t>FpD_SDo_Ans</t>
  </si>
  <si>
    <t>FpD_SDo_ReTv</t>
  </si>
  <si>
    <t>FpD_SDo_Pudg</t>
  </si>
  <si>
    <t>FpD_SDo_ProS</t>
  </si>
  <si>
    <t>FpD_SDo_Xomk</t>
  </si>
  <si>
    <t>FpD_SDo_Otot</t>
  </si>
  <si>
    <t>FpD_SDo_PGGf</t>
  </si>
  <si>
    <t>FpD_SDo_ProF</t>
  </si>
  <si>
    <t>FpD_SDo_Adm</t>
  </si>
  <si>
    <t>FpD_SDo_Domk</t>
  </si>
  <si>
    <t>PR_PeRe_RhTot</t>
  </si>
  <si>
    <t>PR_PeRe_Pen</t>
  </si>
  <si>
    <t>PR_PeRe_Bes</t>
  </si>
  <si>
    <t>PR_PeRe_Dir</t>
  </si>
  <si>
    <t>PR_PeRe_GAH</t>
  </si>
  <si>
    <t>PR_PeRe_Lon</t>
  </si>
  <si>
    <t>PR_PeRe_Afg</t>
  </si>
  <si>
    <t>PR_PeRe_PuTot</t>
  </si>
  <si>
    <t>PR_PeRe_XyTot</t>
  </si>
  <si>
    <t>PR_PeRe_SoSi</t>
  </si>
  <si>
    <t>PR_PeRe_Rep</t>
  </si>
  <si>
    <t>PR_PeRe_TaBes</t>
  </si>
  <si>
    <t>LB_AFk_LuA</t>
  </si>
  <si>
    <t>LB_UuG_GL</t>
  </si>
  <si>
    <t>LB_UuG_LuA</t>
  </si>
  <si>
    <t>LB_LuB_LiA</t>
  </si>
  <si>
    <t>LB_UuG_LiA</t>
  </si>
  <si>
    <t>LB_DFtot_LuA</t>
  </si>
  <si>
    <t>LB_DFtot_GL</t>
  </si>
  <si>
    <t>LB_LmB_LuA</t>
  </si>
  <si>
    <t>LB_Epb_LiA</t>
  </si>
  <si>
    <t>LB_LuB_LuA</t>
  </si>
  <si>
    <t>LB_UmG_LiA</t>
  </si>
  <si>
    <t>LB_UmG_GL</t>
  </si>
  <si>
    <t>LB_Epb_LuA</t>
  </si>
  <si>
    <t>LB_AFk_LiA</t>
  </si>
  <si>
    <t>LB_AFk_GL</t>
  </si>
  <si>
    <t>LB_Lpb_GL</t>
  </si>
  <si>
    <t>LB_Lpb_LiA</t>
  </si>
  <si>
    <t>LB_Epb_GL</t>
  </si>
  <si>
    <t>LB_DFtot_LiA</t>
  </si>
  <si>
    <t>LB_LmB_LiA</t>
  </si>
  <si>
    <t>LB_LmB_GL</t>
  </si>
  <si>
    <t>LB_Lpb_LuA</t>
  </si>
  <si>
    <t>LB_LuB_GL</t>
  </si>
  <si>
    <t>LB_UmG_LuA</t>
  </si>
  <si>
    <t>LBD_LmB_Hi</t>
  </si>
  <si>
    <t>LBD_LmB_HF</t>
  </si>
  <si>
    <t>LBD_DFtot_Hi</t>
  </si>
  <si>
    <t>LBD_LuB_Hi</t>
  </si>
  <si>
    <t>LBD_UmG_Hi</t>
  </si>
  <si>
    <t>LBD_AFk_HF</t>
  </si>
  <si>
    <t>LBD_DFtot_HF</t>
  </si>
  <si>
    <t>LBD_Epb_Hi</t>
  </si>
  <si>
    <t>LBD_Epb_DLtot</t>
  </si>
  <si>
    <t>LBD_Epb_HF</t>
  </si>
  <si>
    <t>LBD_DFtot_DLtot</t>
  </si>
  <si>
    <t>LBD_Lpb_Hi</t>
  </si>
  <si>
    <t>LBD_DFtot_idL</t>
  </si>
  <si>
    <t>LBD_DFtot_Ltot</t>
  </si>
  <si>
    <t>LBD_LmB_DLtot</t>
  </si>
  <si>
    <t>LBD_Lpb_HF</t>
  </si>
  <si>
    <t>LBD_LuB_DLtot</t>
  </si>
  <si>
    <t>LBD_LuB_HF</t>
  </si>
  <si>
    <t>LBD_UmG_DLtot</t>
  </si>
  <si>
    <t>LBD_UmG_HF</t>
  </si>
  <si>
    <t>LBD_UuG_DLtot</t>
  </si>
  <si>
    <t>LBD_UuG_HF</t>
  </si>
  <si>
    <t>LBD_UuG_Hi</t>
  </si>
  <si>
    <t>LBD_AFk_DLtot</t>
  </si>
  <si>
    <t>LBD_AFk_Hi</t>
  </si>
  <si>
    <t>LBD_Lpb_DLtot</t>
  </si>
  <si>
    <t>liv</t>
  </si>
  <si>
    <t>tpk</t>
  </si>
  <si>
    <t>_TYPE_</t>
  </si>
  <si>
    <t>Res_ReOp_RiU</t>
  </si>
  <si>
    <t>Res_ReOp_Kurs</t>
  </si>
  <si>
    <t>Res_ReOp_AdmV</t>
  </si>
  <si>
    <t>Res_ReOp_iaTot</t>
  </si>
  <si>
    <t>Res_ReOp_iaPTot</t>
  </si>
  <si>
    <t>Res_ReOp_UPy</t>
  </si>
  <si>
    <t>Res_ReOp_MGd</t>
  </si>
  <si>
    <t>Res_ReOp_PYTot</t>
  </si>
  <si>
    <t>Res_ReOp_Phs</t>
  </si>
  <si>
    <t>Res_ReOp_PHTot</t>
  </si>
  <si>
    <t>Res_ReOp_Aom</t>
  </si>
  <si>
    <t>Res_ReOp_DTot</t>
  </si>
  <si>
    <t>Res_ReOp_PtTot</t>
  </si>
  <si>
    <t>Res_ReOp_ResTot</t>
  </si>
  <si>
    <t>Res_ReOp_ResNTot</t>
  </si>
  <si>
    <t>Res_ReOp_BM</t>
  </si>
  <si>
    <t>Res_ReOp_BV</t>
  </si>
  <si>
    <t>Res_ReOp_PGd</t>
  </si>
  <si>
    <t>Res_ReOp_BTot</t>
  </si>
  <si>
    <t>Res_ReOp_Pas</t>
  </si>
  <si>
    <t>Res_ReOp_KBp</t>
  </si>
  <si>
    <t>Res_ReOp_BoTot</t>
  </si>
  <si>
    <t>Res_ReOp_EB</t>
  </si>
  <si>
    <t>Res_ReOp_iNM</t>
  </si>
  <si>
    <t>Res_ReOp_iTV</t>
  </si>
  <si>
    <t>Res_ReOp_iAV</t>
  </si>
  <si>
    <t>Res_ReOp_iEjd</t>
  </si>
  <si>
    <t>Res_ReOp_Rug</t>
  </si>
  <si>
    <t>Res_ReOp_Ehs</t>
  </si>
  <si>
    <t>Res_ReOp_GEhs</t>
  </si>
  <si>
    <t>Res_ReOp_Gfa</t>
  </si>
  <si>
    <t>Res_ReOp_TB</t>
  </si>
  <si>
    <t>Res_ReOp_Eom</t>
  </si>
  <si>
    <t>Res_ReOp_PGG</t>
  </si>
  <si>
    <t>Res_ReOp_Xind</t>
  </si>
  <si>
    <t>Res_ReOp_Xomk</t>
  </si>
  <si>
    <t>Res_ReOp_XSA</t>
  </si>
  <si>
    <t>Bal_AkPa_Rsv</t>
  </si>
  <si>
    <t>Bal_AkPa_PhTot</t>
  </si>
  <si>
    <t>Bal_AkPa_PmHTot</t>
  </si>
  <si>
    <t>Bal_AkPa_TX</t>
  </si>
  <si>
    <t>Bal_AkPa_UPas</t>
  </si>
  <si>
    <t>Bal_AkPa_Erh</t>
  </si>
  <si>
    <t>Bal_AkPa_GPkv</t>
  </si>
  <si>
    <t>Bal_AkPa_TM</t>
  </si>
  <si>
    <t>Bal_AkPa_AuP</t>
  </si>
  <si>
    <t>Bal_AkPa_UdSv</t>
  </si>
  <si>
    <t>Bal_AkPa_Bop</t>
  </si>
  <si>
    <t>PRU_PeRe_RhTot</t>
  </si>
  <si>
    <t>PRU_PeRe_Htb</t>
  </si>
  <si>
    <t>PRU_PeRe_Lon</t>
  </si>
  <si>
    <t>PRU_PeRe_Pen</t>
  </si>
  <si>
    <t>PRU_PeRe_USS</t>
  </si>
  <si>
    <t>PRU_PeRe_Afg</t>
  </si>
  <si>
    <t>PRU_PeRe_PuTot</t>
  </si>
  <si>
    <t>PRU_PeRe_Rep</t>
  </si>
  <si>
    <t>PRU_PeRe_Best</t>
  </si>
  <si>
    <t>PRU_PeRe_Dir</t>
  </si>
  <si>
    <t>PRU_PeRe_TBest</t>
  </si>
  <si>
    <t>SAA_Rob_RvP</t>
  </si>
  <si>
    <t>SAA_Rob_RvU</t>
  </si>
  <si>
    <t>SAA_obTot_RvP</t>
  </si>
  <si>
    <t>SAA_obTot_RvU</t>
  </si>
  <si>
    <t>SAA_GBTot_RvP</t>
  </si>
  <si>
    <t>SAA_GBTot_Ni</t>
  </si>
  <si>
    <t>SAA_BkaD_RvP</t>
  </si>
  <si>
    <t>SAA_BkaD_RvU</t>
  </si>
  <si>
    <t>SAA_BkaD_Ni</t>
  </si>
  <si>
    <t>SAA_UkaD_RvP</t>
  </si>
  <si>
    <t>SAA_UkaD_RvU</t>
  </si>
  <si>
    <t>SAA_UkaD_Ni</t>
  </si>
  <si>
    <t>SAA_BkaU_RvP</t>
  </si>
  <si>
    <t>SAA_BkaU_RvU</t>
  </si>
  <si>
    <t>SAA_BkaU_Ni</t>
  </si>
  <si>
    <t>SAA_UkaU_RvP</t>
  </si>
  <si>
    <t>SAA_UkaU_RvU</t>
  </si>
  <si>
    <t>SAA_UkaU_Ni</t>
  </si>
  <si>
    <t>SAA_KaTot_RvP</t>
  </si>
  <si>
    <t>SAA_KaTot_RvU</t>
  </si>
  <si>
    <t>SAA_KaTot_Ni</t>
  </si>
  <si>
    <t>SAA_Sob_RvP</t>
  </si>
  <si>
    <t>SAA_Sob_RvU</t>
  </si>
  <si>
    <t>SAA_Sob_Ni</t>
  </si>
  <si>
    <t>SAA_iob_RvP</t>
  </si>
  <si>
    <t>SAA_iob_RvU</t>
  </si>
  <si>
    <t>SAA_iob_Ni</t>
  </si>
  <si>
    <t>SAA_Kobi_RvP</t>
  </si>
  <si>
    <t>SAA_Kobi_RvU</t>
  </si>
  <si>
    <t>SAA_Kobi_Ni</t>
  </si>
  <si>
    <t>SAA_Kobni_RvP</t>
  </si>
  <si>
    <t>SAA_Kobni_RvU</t>
  </si>
  <si>
    <t>SAA_Kobni_Ni</t>
  </si>
  <si>
    <t>SAA_Xob_RvP</t>
  </si>
  <si>
    <t>SAA_Xob_RvU</t>
  </si>
  <si>
    <t>SAA_Xob_Ni</t>
  </si>
  <si>
    <t>SAA_obTot_Ni</t>
  </si>
  <si>
    <t>SAA_PsU_RvP</t>
  </si>
  <si>
    <t>SAA_PsU_RvU</t>
  </si>
  <si>
    <t>SAA_PsU_Ni</t>
  </si>
  <si>
    <t>SAA_XFi_RvP</t>
  </si>
  <si>
    <t>SAA_XFi_RvU</t>
  </si>
  <si>
    <t>SAA_AFi_RvP</t>
  </si>
  <si>
    <t>SAA_AFi_RvU</t>
  </si>
  <si>
    <t>SAA_Rob_Ni</t>
  </si>
  <si>
    <t>SAA_GBTot_RvU</t>
  </si>
  <si>
    <t>SAA_GB_RvP</t>
  </si>
  <si>
    <t>SAA_GB_RvU</t>
  </si>
  <si>
    <t>SAA_Ejd_RvP</t>
  </si>
  <si>
    <t>SAA_Ejd_RvU</t>
  </si>
  <si>
    <t>SAA_Xdv_Ni</t>
  </si>
  <si>
    <t>SAA_Xdv_RvP</t>
  </si>
  <si>
    <t>SAA_AFi_Ni</t>
  </si>
  <si>
    <t>SAA_XFi_Ni</t>
  </si>
  <si>
    <t>SAA_Ejd_Ni</t>
  </si>
  <si>
    <t>SAA_GB_Ni</t>
  </si>
  <si>
    <t>SAA_Xdv_RvU</t>
  </si>
  <si>
    <t>MLP_BeRe_PfA</t>
  </si>
  <si>
    <t>MLP_BeRe_PfP</t>
  </si>
  <si>
    <t>MLP_UdRe_PfA</t>
  </si>
  <si>
    <t>MLP_UdRe_PfP</t>
  </si>
  <si>
    <t>MLP_BeRe_TM</t>
  </si>
  <si>
    <t>MLP_UdRe_TM</t>
  </si>
  <si>
    <t>MLP_BeRe_ApA</t>
  </si>
  <si>
    <t>MLP_BeRe_ApP</t>
  </si>
  <si>
    <t>MLP_BeRe_ipA</t>
  </si>
  <si>
    <t>MLP_BeRe_ipP</t>
  </si>
  <si>
    <t>MLP_BeRe_BpA</t>
  </si>
  <si>
    <t>MLP_BeRe_BpP</t>
  </si>
  <si>
    <t>MLP_TiRe_TM</t>
  </si>
  <si>
    <t>MLP_TiRe_ApA</t>
  </si>
  <si>
    <t>MLP_TiRe_ApP</t>
  </si>
  <si>
    <t>MLP_TiRe_PfA</t>
  </si>
  <si>
    <t>MLP_TiRe_PfP</t>
  </si>
  <si>
    <t>MLP_TiRe_BpA</t>
  </si>
  <si>
    <t>MLP_TiRe_BpP</t>
  </si>
  <si>
    <t>MLP_Reg_ApP</t>
  </si>
  <si>
    <t>MLP_Reg_ipP</t>
  </si>
  <si>
    <t>MLP_Reg_PfP</t>
  </si>
  <si>
    <t>MLP_Apy_TM</t>
  </si>
  <si>
    <t>MLP_Ad_TM</t>
  </si>
  <si>
    <t>MLP_Ad_ApA</t>
  </si>
  <si>
    <t>MLP_Ad_ApP</t>
  </si>
  <si>
    <t>MLP_Ad_ipA</t>
  </si>
  <si>
    <t>MLP_Ad_ipP</t>
  </si>
  <si>
    <t>MLP_Ad_PfA</t>
  </si>
  <si>
    <t>MLP_Ad_PfP</t>
  </si>
  <si>
    <t>MLP_Ad_BpA</t>
  </si>
  <si>
    <t>MLP_Ad_BpP</t>
  </si>
  <si>
    <t>MLP_AX_TM</t>
  </si>
  <si>
    <t>MLP_AX_PfA</t>
  </si>
  <si>
    <t>MLP_AX_BpA</t>
  </si>
  <si>
    <t>MLP_AX_BpP</t>
  </si>
  <si>
    <t>MLP_UdRe_ApA</t>
  </si>
  <si>
    <t>MLP_UdRe_ApP</t>
  </si>
  <si>
    <t>MLP_UdRe_ipA</t>
  </si>
  <si>
    <t>MLP_UdRe_ipP</t>
  </si>
  <si>
    <t>MLP_UdRe_BpA</t>
  </si>
  <si>
    <t>MLP_UdRe_BpP</t>
  </si>
  <si>
    <t>MLP_Apy_ApP</t>
  </si>
  <si>
    <t>MLP_TiRe_ipA</t>
  </si>
  <si>
    <t>MLP_TiRe_ipP</t>
  </si>
  <si>
    <t>MLP_AX_ipA</t>
  </si>
  <si>
    <t>MLP_AX_ipP</t>
  </si>
  <si>
    <t>MLP_AX_ApP</t>
  </si>
  <si>
    <t>MLP_Reg_BpP</t>
  </si>
  <si>
    <t>MLP_AX_ApA</t>
  </si>
  <si>
    <t>MLP_Apy_ipP</t>
  </si>
  <si>
    <t>regnper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</si>
  <si>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</si>
  <si>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</si>
  <si>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</si>
  <si>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</si>
  <si>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</si>
  <si>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Norli Pension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</si>
  <si>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</si>
  <si>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</si>
  <si>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</si>
  <si>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</si>
  <si>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Skandia Link Livsforsikring A/S</t>
  </si>
  <si>
    <t>Topdanmark Livsforsikring A/S</t>
  </si>
  <si>
    <t>Tryg Livsforsikring A/S</t>
  </si>
  <si>
    <t>Arkitekternes Pensionskasse</t>
  </si>
  <si>
    <t>LÆGERNES PENSION - pensionskassen for læger</t>
  </si>
  <si>
    <t>PENSIONSKASSEN FOR SOCIALRÅDGIVERE , SOCIALPÆDAGOGER OG KONTORPERSONALE</t>
  </si>
  <si>
    <t>Pensionskassen PenSam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</si>
  <si>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</si>
  <si>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</si>
  <si>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</si>
  <si>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</si>
  <si>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</si>
  <si>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</si>
  <si>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</si>
  <si>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</si>
  <si>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</si>
  <si>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</si>
  <si>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</si>
  <si>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</si>
  <si>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</si>
  <si>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</si>
  <si>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</si>
  <si>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</si>
  <si>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</si>
  <si>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</si>
  <si>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</si>
  <si>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</si>
  <si>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</si>
  <si>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</si>
  <si>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</si>
  <si>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</si>
  <si>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</si>
  <si>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</si>
  <si>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</si>
  <si>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</si>
  <si>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</si>
  <si>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</si>
  <si>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</si>
  <si>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</si>
  <si>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</si>
  <si>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</si>
  <si>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</si>
  <si>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</si>
  <si>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</si>
  <si>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</si>
  <si>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</si>
  <si>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</si>
  <si>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</si>
  <si>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</si>
  <si>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</si>
  <si>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</si>
  <si>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</si>
  <si>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</si>
  <si>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</si>
  <si>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</si>
  <si>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</si>
  <si>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</si>
  <si>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</si>
  <si>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</si>
  <si>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</si>
  <si>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</si>
  <si>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</si>
  <si>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</si>
  <si>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</si>
  <si>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</si>
  <si>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</si>
  <si>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</si>
  <si>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</si>
  <si>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</si>
  <si>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</si>
  <si>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</si>
  <si>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</si>
  <si>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</si>
  <si>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</si>
  <si>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</si>
  <si>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</si>
  <si>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</si>
  <si>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</si>
  <si>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</si>
  <si>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</si>
  <si>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</si>
  <si>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</si>
  <si>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</si>
  <si>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</si>
  <si>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</si>
  <si>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</si>
  <si>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</si>
  <si>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</si>
  <si>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</si>
  <si>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</si>
  <si>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</si>
  <si>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</si>
  <si>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</si>
  <si>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</si>
  <si>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</si>
  <si>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</si>
  <si>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</si>
  <si>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</si>
  <si>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</si>
  <si>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</si>
  <si>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</si>
  <si>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</si>
  <si>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</si>
  <si>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</si>
  <si>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</si>
  <si>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</si>
  <si>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</si>
  <si>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</si>
  <si>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</si>
  <si>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</si>
  <si>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</si>
  <si>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</si>
  <si>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</si>
  <si>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</si>
  <si>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</si>
  <si>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</si>
  <si>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</si>
  <si>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</si>
  <si>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</si>
  <si>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</si>
  <si>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</si>
  <si>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</si>
  <si>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</si>
  <si>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</si>
  <si>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</si>
  <si>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</si>
  <si>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</si>
  <si>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</si>
  <si>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</si>
  <si>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</si>
  <si>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</si>
  <si>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</si>
  <si>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</si>
  <si>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</si>
  <si>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</si>
  <si>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</si>
  <si>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</si>
  <si>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</si>
  <si>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</si>
  <si>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</si>
  <si>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</si>
  <si>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</si>
  <si>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</si>
  <si>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</si>
  <si>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</si>
  <si>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</si>
  <si>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</si>
  <si>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</si>
  <si>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</si>
  <si>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</si>
  <si>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</si>
  <si>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</si>
  <si>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</si>
  <si>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</si>
  <si>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</si>
  <si>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</si>
  <si>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</si>
  <si>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</si>
  <si>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</si>
  <si>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</si>
  <si>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</si>
  <si>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</si>
  <si>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</si>
  <si>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</si>
  <si>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</si>
  <si>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</si>
  <si>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</si>
  <si>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</si>
  <si>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</si>
  <si>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</si>
  <si>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</si>
  <si>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</si>
  <si>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</si>
  <si>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</si>
  <si>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</si>
  <si>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</si>
  <si>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</si>
  <si>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</si>
  <si>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</si>
  <si>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</si>
  <si>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</si>
  <si>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</si>
  <si>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</si>
  <si>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</si>
  <si>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</si>
  <si>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</si>
  <si>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</si>
  <si>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</si>
  <si>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</si>
  <si>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</si>
  <si>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</si>
  <si>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</si>
  <si>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</si>
  <si>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</si>
  <si>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</si>
  <si>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</si>
  <si>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</si>
  <si>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</si>
  <si>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</si>
  <si>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</si>
  <si>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</si>
  <si>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</si>
  <si>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</si>
  <si>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</si>
  <si>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</si>
  <si>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</si>
  <si>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</si>
  <si>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</si>
  <si>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</si>
  <si>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</si>
  <si>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</si>
  <si>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</si>
  <si>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</si>
  <si>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</si>
  <si>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</si>
  <si>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</si>
  <si>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</si>
  <si>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</si>
  <si>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</si>
  <si>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</si>
  <si>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</si>
  <si>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</si>
  <si>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</si>
  <si>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</si>
  <si>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</si>
  <si>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</si>
  <si>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</si>
  <si>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</si>
  <si>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</si>
  <si>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</si>
  <si>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</si>
  <si>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</si>
  <si>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</si>
  <si>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</si>
  <si>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</si>
  <si>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</si>
  <si>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</si>
  <si>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</si>
  <si>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</si>
  <si>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</si>
  <si>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</si>
  <si>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</si>
  <si>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</si>
  <si>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</si>
  <si>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</si>
  <si>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</si>
  <si>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</si>
  <si>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</si>
  <si>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</si>
  <si>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</si>
  <si>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</si>
  <si>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</si>
  <si>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</si>
  <si>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</si>
  <si>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</si>
  <si>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</si>
  <si>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</si>
  <si>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</si>
  <si>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</si>
  <si>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</si>
  <si>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</si>
  <si>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</si>
  <si>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</si>
  <si>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</si>
  <si>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</si>
  <si>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</si>
  <si>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</si>
  <si>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</si>
  <si>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</si>
  <si>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</si>
  <si>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</si>
  <si>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</si>
  <si>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</si>
  <si>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</si>
  <si>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</si>
  <si>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</si>
  <si>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</si>
  <si>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</si>
  <si>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</si>
  <si>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</si>
  <si>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</si>
  <si>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</si>
  <si>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</si>
  <si>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</si>
  <si>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</si>
  <si>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</si>
  <si>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</si>
  <si>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</si>
  <si>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</si>
  <si>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</si>
  <si>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</si>
  <si>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</si>
  <si>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</si>
  <si>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</si>
  <si>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</si>
  <si>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</si>
  <si>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</si>
  <si>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</si>
  <si>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</si>
  <si>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</si>
  <si>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</si>
  <si>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</si>
  <si>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</si>
  <si>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</si>
  <si>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</si>
  <si>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</si>
  <si>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</si>
  <si>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</si>
  <si>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</si>
  <si>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</si>
  <si>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</si>
  <si>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</si>
  <si>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</si>
  <si>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</si>
  <si>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</si>
  <si>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</si>
  <si>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</si>
  <si>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</si>
  <si>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</si>
  <si>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</si>
  <si>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</si>
  <si>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</si>
  <si>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</si>
  <si>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</si>
  <si>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</si>
  <si>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</si>
  <si>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</si>
  <si>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</si>
  <si>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</si>
  <si>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</si>
  <si>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</si>
  <si>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</si>
  <si>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</si>
  <si>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</si>
  <si>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</si>
  <si>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</si>
  <si>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</si>
  <si>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</si>
  <si>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</si>
  <si>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</si>
  <si>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</si>
  <si>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</si>
  <si>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</si>
  <si>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</si>
  <si>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</si>
  <si>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</si>
  <si>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</si>
  <si>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</si>
  <si>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</si>
  <si>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</si>
  <si>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</si>
  <si>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</si>
  <si>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</si>
  <si>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</si>
  <si>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</si>
  <si>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</si>
  <si>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</si>
  <si>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</si>
  <si>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</si>
  <si>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</si>
  <si>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</si>
  <si>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</si>
  <si>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</si>
  <si>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</si>
  <si>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</si>
  <si>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</si>
  <si>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</si>
  <si>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</si>
  <si>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</si>
  <si>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</si>
  <si>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</si>
  <si>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</si>
  <si>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</si>
  <si>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</si>
  <si>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</si>
  <si>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</si>
  <si>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</si>
  <si>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</si>
  <si>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</si>
  <si>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</si>
  <si>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</si>
  <si>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</si>
  <si>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</si>
  <si>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</si>
  <si>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</si>
  <si>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</si>
  <si>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</si>
  <si>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</si>
  <si>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</si>
  <si>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</si>
  <si>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</si>
  <si>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</si>
  <si>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</si>
  <si>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</si>
  <si>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</si>
  <si>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</si>
  <si>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</si>
  <si>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</si>
  <si>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</si>
  <si>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</si>
  <si>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</si>
  <si>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</si>
  <si>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</si>
  <si>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</si>
  <si>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</si>
  <si>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</si>
  <si>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</si>
  <si>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</si>
  <si>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</si>
  <si>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</si>
  <si>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</si>
  <si>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</si>
  <si>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</si>
  <si>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</si>
  <si>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</si>
  <si>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</si>
  <si>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</si>
  <si>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</si>
  <si>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</si>
  <si>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</si>
  <si>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</si>
  <si>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</si>
  <si>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</si>
  <si>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</si>
  <si>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</si>
  <si>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</si>
  <si>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</si>
  <si>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</si>
  <si>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</si>
  <si>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</si>
  <si>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</si>
  <si>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</si>
  <si>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</si>
  <si>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</si>
  <si>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</si>
  <si>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</si>
  <si>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</si>
  <si>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</si>
  <si>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</si>
  <si>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</si>
  <si>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</si>
  <si>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</si>
  <si>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</si>
  <si>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</si>
  <si>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</si>
  <si>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</si>
  <si>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</si>
  <si>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</si>
  <si>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</si>
  <si>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</si>
  <si>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</si>
  <si>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</si>
  <si>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</si>
  <si>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</si>
  <si>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</si>
  <si>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</si>
  <si>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</si>
  <si>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</si>
  <si>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</si>
  <si>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</si>
  <si>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</si>
  <si>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</si>
  <si>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</si>
  <si>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</si>
  <si>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</si>
  <si>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</si>
  <si>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</si>
  <si>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</si>
  <si>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</si>
  <si>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</si>
  <si>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</si>
  <si>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</si>
  <si>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</si>
  <si>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</si>
  <si>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</si>
  <si>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</si>
  <si>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</si>
  <si>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</si>
  <si>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</si>
  <si>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</si>
  <si>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</si>
  <si>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</si>
  <si>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</si>
  <si>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</si>
  <si>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</si>
  <si>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</si>
  <si>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</si>
  <si>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</si>
  <si>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</si>
  <si>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</si>
  <si>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</si>
  <si>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</si>
  <si>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</si>
  <si>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</si>
  <si>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</si>
  <si>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</si>
  <si>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</si>
  <si>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</si>
  <si>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</si>
  <si>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</si>
  <si>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Register over livsforsikringsselskaber, tværgående pensionskasser og firmapensionskasser</t>
  </si>
  <si>
    <t>Livsforsikringsselskaber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</si>
  <si>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</si>
  <si>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</si>
  <si>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</si>
  <si>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</si>
  <si>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</si>
  <si>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</si>
  <si>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</si>
  <si>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</si>
  <si>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TDC Pensionskasse</t>
  </si>
  <si>
    <t>PFA Pension, Forsikringsaktieselskab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</si>
  <si>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</si>
  <si>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</si>
  <si>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</si>
  <si>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</si>
  <si>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</si>
  <si>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</si>
  <si>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</si>
  <si>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</si>
  <si>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</si>
  <si>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</si>
  <si>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</si>
  <si>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MLP_Apy_BpA</t>
  </si>
  <si>
    <t>MLP_Apy_BpP</t>
  </si>
  <si>
    <t>MLP_AX_PfP</t>
  </si>
  <si>
    <t>MLP_Apy_ApA</t>
  </si>
  <si>
    <t>MLP_Apy_ipA</t>
  </si>
  <si>
    <t>MLP_Apy_PfA</t>
  </si>
  <si>
    <t>MLP_Apy_PfP</t>
  </si>
  <si>
    <t>LÆRERNES PENSION, FORSIKRINGSAKTIESELSKAB</t>
  </si>
  <si>
    <t>SAMPENSION LIVSFORSIKRING A/S</t>
  </si>
  <si>
    <t>Lærernes Pension, Forsikringsaktieselskab</t>
  </si>
  <si>
    <t>Pensionskassen for socialrådgivere, socialpædagoger og kontorpersonale</t>
  </si>
  <si>
    <t>Pensionskassen for funktionærer ansat i Roskilde Sparekasse (afviklingskasse)</t>
  </si>
  <si>
    <t>Pensionskassen for tjenestemænd i det Classenske Fideicommis (afviklingskasse)</t>
  </si>
  <si>
    <t>Xerox pensionskasse under afvikling</t>
  </si>
  <si>
    <t>Velliv, Pension &amp; Livsforsikring A/S</t>
  </si>
  <si>
    <t>Lph_LhP_pTot</t>
  </si>
  <si>
    <t>Lph_FmP_pTot</t>
  </si>
  <si>
    <t>Lph_FHTot_pTot</t>
  </si>
  <si>
    <t>Lph_KBP_pTot</t>
  </si>
  <si>
    <t>Lph_VrP_pTot</t>
  </si>
  <si>
    <t>Lph_RHP_pTot</t>
  </si>
  <si>
    <t>Lph_BM_pTot</t>
  </si>
  <si>
    <t>Lph_TiAk_pTot</t>
  </si>
  <si>
    <t>Lph_FPy_pTot</t>
  </si>
  <si>
    <t>Lph_TiOm_pTot</t>
  </si>
  <si>
    <t>Lph_TiRi_pTot</t>
  </si>
  <si>
    <t>Lph_Rhx_pTot</t>
  </si>
  <si>
    <t>Lph_RHU_pTot</t>
  </si>
  <si>
    <t>Lph_VrU_pTot</t>
  </si>
  <si>
    <t>Lph_BPu_pTot</t>
  </si>
  <si>
    <t>Lph_FpHTot_pTot</t>
  </si>
  <si>
    <t>Lph_FmU_pTot</t>
  </si>
  <si>
    <t>Lph_LPU_pTot</t>
  </si>
  <si>
    <t>Lph_Fphx_pTot</t>
  </si>
  <si>
    <t>Regnr</t>
  </si>
  <si>
    <t>Reportername</t>
  </si>
  <si>
    <t>Lph_Prx_pTot</t>
  </si>
  <si>
    <t>Lodspensionskassen (Afviklingskasse)</t>
  </si>
  <si>
    <t>P+, Pensionskassen for Akademikere</t>
  </si>
  <si>
    <t>PenSam Pension forsikringsaktieselskab</t>
  </si>
  <si>
    <t>AkademikerPension - Akademikernes Pensionskasse</t>
  </si>
  <si>
    <t>Norli Liv og Pension Livsforsikring A/S</t>
  </si>
  <si>
    <t>Pensionskassen Arkitekter &amp; Designere</t>
  </si>
  <si>
    <t>Bilag 6.1</t>
  </si>
  <si>
    <t>Kapitel 6 - Register</t>
  </si>
  <si>
    <t>Nordea Pension, Livsforsikringsselskab A/S</t>
  </si>
  <si>
    <t>Livsforsikringsselskaber: Statistisk materiale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</si>
</sst>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4" borderId="2" xfId="1">
      <alignment horizontal="left" vertical="center" wrapText="1"/>
    </xf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Font="1" applyFill="1"/>
    <xf numFmtId="0" fontId="9" fillId="0" borderId="0" xfId="0" applyFont="1"/>
    <xf numFmtId="3" fontId="10" fillId="6" borderId="0" xfId="0" applyNumberFormat="1" applyFont="1" applyFill="1"/>
    <xf numFmtId="3" fontId="10" fillId="0" borderId="0" xfId="0" applyNumberFormat="1" applyFo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6" fillId="6" borderId="1" xfId="0" applyFont="1" applyFill="1" applyBorder="1" applyAlignment="1">
      <alignment horizontal="center"/>
    </xf>
    <xf numFmtId="0" fontId="14" fillId="7" borderId="0" xfId="0" applyFont="1" applyFill="1"/>
    <xf numFmtId="0" fontId="15" fillId="7" borderId="0" xfId="0" applyFont="1" applyFill="1"/>
    <xf numFmtId="0" fontId="9" fillId="8" borderId="0" xfId="0" applyFont="1" applyFill="1"/>
    <xf numFmtId="0" fontId="14" fillId="8" borderId="0" xfId="0" applyFont="1" applyFill="1"/>
    <xf numFmtId="0" fontId="16" fillId="8" borderId="0" xfId="0" applyFont="1" applyFill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0" fillId="0" borderId="0" xfId="0" applyNumberFormat="1"/>
    <xf numFmtId="49" fontId="0" fillId="0" borderId="0" xfId="0" applyNumberFormat="1" applyAlignment="1">
      <alignment horizontal="left"/>
    </xf>
    <xf numFmtId="1" fontId="0" fillId="0" borderId="0" xfId="0" applyNumberFormat="1"/>
    <xf numFmtId="49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168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</cellXfs>
  <cellStyles count="5">
    <cellStyle name="F-TableDescription" xfId="1" xr:uid="{00000000-0005-0000-0000-000000000000}"/>
    <cellStyle name="F-Title" xfId="2" xr:uid="{00000000-0005-0000-0000-000001000000}"/>
    <cellStyle name="Link" xfId="3" builtinId="8"/>
    <cellStyle name="Link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D3"/>
  <sheetViews>
    <sheetView workbookViewId="0">
      <selection activeCell="D14" sqref="D14"/>
    </sheetView>
  </sheetViews>
  <sheetFormatPr defaultColWidth="8.7109375" defaultRowHeight="15" x14ac:dyDescent="0.25"/>
  <cols>
    <col min="1" max="1" width="6" bestFit="1" customWidth="1"/>
    <col min="2" max="2" width="7.5703125" bestFit="1" customWidth="1"/>
    <col min="3" max="3" width="21.28515625" bestFit="1" customWidth="1"/>
    <col min="4" max="4" width="20.28515625" bestFit="1" customWidth="1"/>
    <col min="5" max="5" width="21.28515625" bestFit="1" customWidth="1"/>
    <col min="6" max="6" width="20.28515625" bestFit="1" customWidth="1"/>
    <col min="7" max="7" width="19.7109375" bestFit="1" customWidth="1"/>
    <col min="8" max="9" width="20.28515625" bestFit="1" customWidth="1"/>
    <col min="10" max="10" width="20.7109375" bestFit="1" customWidth="1"/>
    <col min="11" max="12" width="20" bestFit="1" customWidth="1"/>
    <col min="13" max="13" width="21.28515625" bestFit="1" customWidth="1"/>
    <col min="14" max="14" width="21" bestFit="1" customWidth="1"/>
    <col min="15" max="15" width="22.140625" bestFit="1" customWidth="1"/>
    <col min="16" max="16" width="17.7109375" bestFit="1" customWidth="1"/>
    <col min="17" max="18" width="22.140625" bestFit="1" customWidth="1"/>
    <col min="19" max="19" width="18.7109375" bestFit="1" customWidth="1"/>
    <col min="20" max="20" width="22.140625" bestFit="1" customWidth="1"/>
    <col min="21" max="21" width="20.28515625" bestFit="1" customWidth="1"/>
    <col min="22" max="22" width="21.28515625" bestFit="1" customWidth="1"/>
    <col min="23" max="24" width="20" bestFit="1" customWidth="1"/>
    <col min="25" max="25" width="21.28515625" bestFit="1" customWidth="1"/>
    <col min="26" max="26" width="19.5703125" bestFit="1" customWidth="1"/>
    <col min="27" max="27" width="20.28515625" bestFit="1" customWidth="1"/>
    <col min="28" max="28" width="21.5703125" bestFit="1" customWidth="1"/>
    <col min="29" max="29" width="19.7109375" bestFit="1" customWidth="1"/>
    <col min="30" max="31" width="20.5703125" bestFit="1" customWidth="1"/>
    <col min="32" max="32" width="21.28515625" bestFit="1" customWidth="1"/>
    <col min="33" max="33" width="22.5703125" bestFit="1" customWidth="1"/>
    <col min="34" max="34" width="16.7109375" bestFit="1" customWidth="1"/>
    <col min="35" max="36" width="20.28515625" bestFit="1" customWidth="1"/>
    <col min="37" max="38" width="21.5703125" bestFit="1" customWidth="1"/>
    <col min="39" max="39" width="20.28515625" bestFit="1" customWidth="1"/>
    <col min="40" max="40" width="19.5703125" bestFit="1" customWidth="1"/>
    <col min="41" max="41" width="20.28515625" bestFit="1" customWidth="1"/>
    <col min="42" max="42" width="19.28515625" bestFit="1" customWidth="1"/>
    <col min="43" max="43" width="19.140625" bestFit="1" customWidth="1"/>
    <col min="44" max="44" width="20" bestFit="1" customWidth="1"/>
    <col min="45" max="46" width="21.28515625" bestFit="1" customWidth="1"/>
    <col min="47" max="47" width="19.7109375" bestFit="1" customWidth="1"/>
    <col min="48" max="48" width="19.5703125" bestFit="1" customWidth="1"/>
    <col min="49" max="49" width="20" bestFit="1" customWidth="1"/>
    <col min="50" max="50" width="19.7109375" bestFit="1" customWidth="1"/>
    <col min="51" max="51" width="18.7109375" bestFit="1" customWidth="1"/>
    <col min="52" max="52" width="18.5703125" bestFit="1" customWidth="1"/>
    <col min="53" max="53" width="20.28515625" bestFit="1" customWidth="1"/>
    <col min="54" max="54" width="18.5703125" bestFit="1" customWidth="1"/>
    <col min="55" max="55" width="20.28515625" bestFit="1" customWidth="1"/>
    <col min="56" max="56" width="18.7109375" bestFit="1" customWidth="1"/>
    <col min="57" max="57" width="19.7109375" bestFit="1" customWidth="1"/>
    <col min="58" max="58" width="20.5703125" bestFit="1" customWidth="1"/>
    <col min="59" max="60" width="19.5703125" bestFit="1" customWidth="1"/>
    <col min="61" max="62" width="21.28515625" bestFit="1" customWidth="1"/>
    <col min="63" max="63" width="21.5703125" bestFit="1" customWidth="1"/>
    <col min="64" max="64" width="23.28515625" bestFit="1" customWidth="1"/>
    <col min="65" max="65" width="20.5703125" bestFit="1" customWidth="1"/>
    <col min="66" max="66" width="21.28515625" bestFit="1" customWidth="1"/>
    <col min="67" max="67" width="21.5703125" bestFit="1" customWidth="1"/>
    <col min="68" max="68" width="20.28515625" bestFit="1" customWidth="1"/>
    <col min="69" max="69" width="23.28515625" bestFit="1" customWidth="1"/>
    <col min="70" max="70" width="21.5703125" bestFit="1" customWidth="1"/>
    <col min="71" max="72" width="23" bestFit="1" customWidth="1"/>
    <col min="73" max="73" width="19.5703125" bestFit="1" customWidth="1"/>
    <col min="74" max="74" width="23.28515625" bestFit="1" customWidth="1"/>
    <col min="75" max="75" width="19.28515625" bestFit="1" customWidth="1"/>
    <col min="76" max="76" width="21.5703125" bestFit="1" customWidth="1"/>
    <col min="77" max="77" width="19.5703125" bestFit="1" customWidth="1"/>
    <col min="78" max="79" width="21.5703125" bestFit="1" customWidth="1"/>
    <col min="80" max="80" width="20.28515625" bestFit="1" customWidth="1"/>
    <col min="81" max="81" width="19.5703125" bestFit="1" customWidth="1"/>
    <col min="82" max="82" width="19.28515625" bestFit="1" customWidth="1"/>
    <col min="83" max="83" width="20.28515625" bestFit="1" customWidth="1"/>
    <col min="84" max="84" width="19.5703125" bestFit="1" customWidth="1"/>
    <col min="85" max="85" width="20.5703125" bestFit="1" customWidth="1"/>
    <col min="86" max="86" width="21.5703125" bestFit="1" customWidth="1"/>
    <col min="87" max="88" width="20.5703125" bestFit="1" customWidth="1"/>
    <col min="89" max="89" width="23" bestFit="1" customWidth="1"/>
    <col min="90" max="90" width="21.5703125" bestFit="1" customWidth="1"/>
    <col min="91" max="91" width="16.7109375" bestFit="1" customWidth="1"/>
    <col min="92" max="93" width="21.5703125" bestFit="1" customWidth="1"/>
    <col min="94" max="94" width="20.28515625" bestFit="1" customWidth="1"/>
    <col min="95" max="95" width="23.28515625" bestFit="1" customWidth="1"/>
    <col min="96" max="97" width="20.28515625" bestFit="1" customWidth="1"/>
    <col min="98" max="98" width="21.5703125" bestFit="1" customWidth="1"/>
    <col min="99" max="99" width="20.5703125" bestFit="1" customWidth="1"/>
    <col min="100" max="100" width="21.5703125" bestFit="1" customWidth="1"/>
    <col min="101" max="101" width="21.28515625" bestFit="1" customWidth="1"/>
    <col min="102" max="104" width="23" bestFit="1" customWidth="1"/>
    <col min="105" max="105" width="20.5703125" bestFit="1" customWidth="1"/>
    <col min="106" max="106" width="20.28515625" bestFit="1" customWidth="1"/>
    <col min="107" max="107" width="21.5703125" bestFit="1" customWidth="1"/>
    <col min="108" max="108" width="20.5703125" bestFit="1" customWidth="1"/>
    <col min="109" max="109" width="23.28515625" bestFit="1" customWidth="1"/>
    <col min="110" max="114" width="19.5703125" bestFit="1" customWidth="1"/>
    <col min="115" max="115" width="20.28515625" bestFit="1" customWidth="1"/>
    <col min="116" max="116" width="20.140625" bestFit="1" customWidth="1"/>
    <col min="117" max="117" width="20.5703125" bestFit="1" customWidth="1"/>
    <col min="118" max="119" width="21.28515625" bestFit="1" customWidth="1"/>
    <col min="120" max="120" width="19.5703125" bestFit="1" customWidth="1"/>
    <col min="121" max="121" width="23" bestFit="1" customWidth="1"/>
    <col min="122" max="123" width="20.5703125" bestFit="1" customWidth="1"/>
    <col min="124" max="124" width="21.5703125" bestFit="1" customWidth="1"/>
    <col min="125" max="125" width="19.28515625" bestFit="1" customWidth="1"/>
    <col min="126" max="126" width="18" bestFit="1" customWidth="1"/>
    <col min="127" max="127" width="20.28515625" bestFit="1" customWidth="1"/>
    <col min="128" max="128" width="14.28515625" bestFit="1" customWidth="1"/>
    <col min="129" max="129" width="15.7109375" bestFit="1" customWidth="1"/>
    <col min="130" max="130" width="18" bestFit="1" customWidth="1"/>
    <col min="131" max="131" width="20.5703125" bestFit="1" customWidth="1"/>
    <col min="132" max="132" width="18" bestFit="1" customWidth="1"/>
    <col min="133" max="133" width="17.7109375" bestFit="1" customWidth="1"/>
    <col min="134" max="134" width="15.7109375" bestFit="1" customWidth="1"/>
    <col min="135" max="135" width="18" bestFit="1" customWidth="1"/>
    <col min="136" max="136" width="16.7109375" bestFit="1" customWidth="1"/>
    <col min="137" max="137" width="16.5703125" bestFit="1" customWidth="1"/>
    <col min="138" max="139" width="16.7109375" bestFit="1" customWidth="1"/>
    <col min="140" max="140" width="20.28515625" bestFit="1" customWidth="1"/>
    <col min="141" max="141" width="17.5703125" bestFit="1" customWidth="1"/>
    <col min="142" max="142" width="19.5703125" bestFit="1" customWidth="1"/>
    <col min="143" max="143" width="20.28515625" bestFit="1" customWidth="1"/>
    <col min="144" max="144" width="18" bestFit="1" customWidth="1"/>
    <col min="145" max="145" width="21.28515625" bestFit="1" customWidth="1"/>
    <col min="146" max="146" width="20.28515625" bestFit="1" customWidth="1"/>
    <col min="147" max="147" width="19.28515625" bestFit="1" customWidth="1"/>
    <col min="148" max="148" width="20.5703125" bestFit="1" customWidth="1"/>
    <col min="149" max="149" width="15.7109375" bestFit="1" customWidth="1"/>
    <col min="150" max="150" width="19.5703125" bestFit="1" customWidth="1"/>
    <col min="151" max="151" width="18" bestFit="1" customWidth="1"/>
    <col min="152" max="152" width="19.5703125" bestFit="1" customWidth="1"/>
    <col min="153" max="153" width="15.7109375" bestFit="1" customWidth="1"/>
    <col min="154" max="154" width="16.7109375" bestFit="1" customWidth="1"/>
    <col min="155" max="155" width="19.28515625" bestFit="1" customWidth="1"/>
    <col min="156" max="156" width="21.28515625" bestFit="1" customWidth="1"/>
    <col min="157" max="158" width="20.140625" bestFit="1" customWidth="1"/>
    <col min="159" max="159" width="18.28515625" bestFit="1" customWidth="1"/>
    <col min="160" max="160" width="20.28515625" bestFit="1" customWidth="1"/>
    <col min="161" max="161" width="18.7109375" bestFit="1" customWidth="1"/>
    <col min="162" max="162" width="20.28515625" bestFit="1" customWidth="1"/>
    <col min="163" max="163" width="20.140625" bestFit="1" customWidth="1"/>
    <col min="164" max="164" width="18.7109375" bestFit="1" customWidth="1"/>
    <col min="165" max="165" width="20.28515625" bestFit="1" customWidth="1"/>
    <col min="166" max="166" width="21.28515625" bestFit="1" customWidth="1"/>
    <col min="167" max="167" width="17.5703125" bestFit="1" customWidth="1"/>
    <col min="168" max="168" width="21.28515625" bestFit="1" customWidth="1"/>
    <col min="169" max="169" width="21.140625" bestFit="1" customWidth="1"/>
    <col min="170" max="170" width="18.7109375" bestFit="1" customWidth="1"/>
    <col min="171" max="171" width="20.28515625" bestFit="1" customWidth="1"/>
    <col min="172" max="173" width="21.28515625" bestFit="1" customWidth="1"/>
    <col min="174" max="175" width="18.7109375" bestFit="1" customWidth="1"/>
    <col min="176" max="178" width="17.5703125" bestFit="1" customWidth="1"/>
    <col min="179" max="179" width="18.28515625" bestFit="1" customWidth="1"/>
    <col min="180" max="180" width="17.5703125" bestFit="1" customWidth="1"/>
    <col min="181" max="181" width="20.28515625" bestFit="1" customWidth="1"/>
    <col min="182" max="182" width="18.7109375" bestFit="1" customWidth="1"/>
    <col min="183" max="184" width="21.140625" bestFit="1" customWidth="1"/>
    <col min="185" max="185" width="20.140625" bestFit="1" customWidth="1"/>
    <col min="186" max="186" width="22" bestFit="1" customWidth="1"/>
    <col min="187" max="188" width="21.28515625" bestFit="1" customWidth="1"/>
    <col min="189" max="189" width="13.7109375" bestFit="1" customWidth="1"/>
    <col min="190" max="191" width="20.28515625" bestFit="1" customWidth="1"/>
    <col min="192" max="192" width="22" bestFit="1" customWidth="1"/>
    <col min="193" max="193" width="20.5703125" bestFit="1" customWidth="1"/>
    <col min="194" max="194" width="20.140625" bestFit="1" customWidth="1"/>
    <col min="195" max="196" width="20.5703125" bestFit="1" customWidth="1"/>
    <col min="197" max="197" width="19.28515625" bestFit="1" customWidth="1"/>
    <col min="198" max="198" width="19.5703125" bestFit="1" customWidth="1"/>
    <col min="199" max="199" width="20.28515625" bestFit="1" customWidth="1"/>
    <col min="200" max="200" width="20.5703125" bestFit="1" customWidth="1"/>
    <col min="201" max="201" width="20.140625" bestFit="1" customWidth="1"/>
    <col min="202" max="202" width="20.5703125" bestFit="1" customWidth="1"/>
    <col min="203" max="204" width="20.7109375" bestFit="1" customWidth="1"/>
    <col min="205" max="205" width="20" bestFit="1" customWidth="1"/>
    <col min="206" max="206" width="20.5703125" bestFit="1" customWidth="1"/>
    <col min="207" max="207" width="20" bestFit="1" customWidth="1"/>
    <col min="208" max="209" width="20.7109375" bestFit="1" customWidth="1"/>
    <col min="210" max="210" width="19.140625" bestFit="1" customWidth="1"/>
    <col min="211" max="212" width="20.28515625" bestFit="1" customWidth="1"/>
    <col min="213" max="213" width="19.7109375" bestFit="1" customWidth="1"/>
    <col min="214" max="215" width="19.28515625" bestFit="1" customWidth="1"/>
    <col min="216" max="216" width="16.5703125" bestFit="1" customWidth="1"/>
    <col min="217" max="217" width="15.7109375" bestFit="1" customWidth="1"/>
    <col min="218" max="218" width="16.5703125" bestFit="1" customWidth="1"/>
    <col min="219" max="219" width="15.140625" bestFit="1" customWidth="1"/>
    <col min="220" max="220" width="20.5703125" bestFit="1" customWidth="1"/>
    <col min="221" max="227" width="21.5703125" bestFit="1" customWidth="1"/>
    <col min="228" max="228" width="21.28515625" bestFit="1" customWidth="1"/>
    <col min="229" max="229" width="20.5703125" bestFit="1" customWidth="1"/>
    <col min="230" max="235" width="21.5703125" bestFit="1" customWidth="1"/>
    <col min="236" max="236" width="21.28515625" bestFit="1" customWidth="1"/>
    <col min="237" max="238" width="21.5703125" bestFit="1" customWidth="1"/>
    <col min="239" max="239" width="20.5703125" bestFit="1" customWidth="1"/>
    <col min="240" max="240" width="21.28515625" bestFit="1" customWidth="1"/>
    <col min="241" max="241" width="19.5703125" bestFit="1" customWidth="1"/>
    <col min="242" max="242" width="20.140625" bestFit="1" customWidth="1"/>
    <col min="243" max="243" width="19.7109375" bestFit="1" customWidth="1"/>
    <col min="244" max="244" width="18.7109375" bestFit="1" customWidth="1"/>
    <col min="245" max="245" width="20.140625" bestFit="1" customWidth="1"/>
    <col min="246" max="246" width="20" bestFit="1" customWidth="1"/>
    <col min="247" max="247" width="20.28515625" bestFit="1" customWidth="1"/>
    <col min="248" max="248" width="19.7109375" bestFit="1" customWidth="1"/>
    <col min="249" max="249" width="18.7109375" bestFit="1" customWidth="1"/>
    <col min="250" max="250" width="20.28515625" bestFit="1" customWidth="1"/>
    <col min="251" max="251" width="18.5703125" bestFit="1" customWidth="1"/>
    <col min="252" max="252" width="18.7109375" bestFit="1" customWidth="1"/>
    <col min="253" max="253" width="20.28515625" bestFit="1" customWidth="1"/>
    <col min="254" max="254" width="20" bestFit="1" customWidth="1"/>
    <col min="255" max="255" width="16.7109375" bestFit="1" customWidth="1"/>
    <col min="256" max="256" width="19.5703125" bestFit="1" customWidth="1"/>
    <col min="257" max="257" width="17.7109375" bestFit="1" customWidth="1"/>
    <col min="258" max="258" width="18" bestFit="1" customWidth="1"/>
    <col min="259" max="260" width="19.5703125" bestFit="1" customWidth="1"/>
    <col min="261" max="261" width="18" bestFit="1" customWidth="1"/>
    <col min="262" max="262" width="19.5703125" bestFit="1" customWidth="1"/>
    <col min="263" max="263" width="16.5703125" bestFit="1" customWidth="1"/>
    <col min="264" max="264" width="16.7109375" bestFit="1" customWidth="1"/>
    <col min="265" max="265" width="14.140625" bestFit="1" customWidth="1"/>
    <col min="266" max="266" width="15.7109375" bestFit="1" customWidth="1"/>
    <col min="267" max="267" width="19.5703125" bestFit="1" customWidth="1"/>
    <col min="268" max="268" width="20.5703125" bestFit="1" customWidth="1"/>
    <col min="269" max="270" width="19.5703125" bestFit="1" customWidth="1"/>
    <col min="271" max="273" width="20.5703125" bestFit="1" customWidth="1"/>
    <col min="274" max="274" width="21.5703125" bestFit="1" customWidth="1"/>
    <col min="275" max="275" width="20.5703125" bestFit="1" customWidth="1"/>
    <col min="276" max="276" width="19.5703125" bestFit="1" customWidth="1"/>
    <col min="277" max="277" width="20.5703125" bestFit="1" customWidth="1"/>
    <col min="278" max="282" width="19.5703125" bestFit="1" customWidth="1"/>
    <col min="283" max="283" width="20.5703125" bestFit="1" customWidth="1"/>
    <col min="284" max="284" width="12.5703125" bestFit="1" customWidth="1"/>
    <col min="285" max="285" width="21.5703125" bestFit="1" customWidth="1"/>
    <col min="286" max="286" width="21.28515625" bestFit="1" customWidth="1"/>
    <col min="287" max="290" width="19.5703125" bestFit="1" customWidth="1"/>
    <col min="291" max="292" width="20.5703125" bestFit="1" customWidth="1"/>
    <col min="293" max="293" width="19.5703125" bestFit="1" customWidth="1"/>
    <col min="294" max="295" width="20.5703125" bestFit="1" customWidth="1"/>
    <col min="296" max="296" width="19.5703125" bestFit="1" customWidth="1"/>
    <col min="297" max="298" width="21.5703125" bestFit="1" customWidth="1"/>
    <col min="299" max="300" width="20.5703125" bestFit="1" customWidth="1"/>
    <col min="301" max="301" width="21.5703125" bestFit="1" customWidth="1"/>
    <col min="302" max="303" width="20.5703125" bestFit="1" customWidth="1"/>
    <col min="304" max="304" width="21.5703125" bestFit="1" customWidth="1"/>
    <col min="305" max="306" width="20.5703125" bestFit="1" customWidth="1"/>
    <col min="307" max="310" width="19.5703125" bestFit="1" customWidth="1"/>
    <col min="311" max="311" width="21.28515625" bestFit="1" customWidth="1"/>
    <col min="312" max="312" width="21.140625" bestFit="1" customWidth="1"/>
    <col min="313" max="313" width="20.28515625" bestFit="1" customWidth="1"/>
    <col min="314" max="315" width="19.5703125" bestFit="1" customWidth="1"/>
    <col min="316" max="316" width="20.5703125" bestFit="1" customWidth="1"/>
  </cols>
  <sheetData>
    <row r="1" spans="1:316" x14ac:dyDescent="0.25">
      <c r="A1" s="78" t="s">
        <v>404</v>
      </c>
      <c r="B1" s="78" t="s">
        <v>405</v>
      </c>
      <c r="C1" s="78" t="s">
        <v>414</v>
      </c>
      <c r="D1" s="78" t="s">
        <v>454</v>
      </c>
      <c r="E1" s="78" t="s">
        <v>441</v>
      </c>
      <c r="F1" s="78" t="s">
        <v>451</v>
      </c>
      <c r="G1" s="78" t="s">
        <v>440</v>
      </c>
      <c r="H1" s="78" t="s">
        <v>459</v>
      </c>
      <c r="I1" s="78" t="s">
        <v>412</v>
      </c>
      <c r="J1" s="78" t="s">
        <v>443</v>
      </c>
      <c r="K1" s="78" t="s">
        <v>445</v>
      </c>
      <c r="L1" s="78" t="s">
        <v>410</v>
      </c>
      <c r="M1" s="78" t="s">
        <v>457</v>
      </c>
      <c r="N1" s="78" t="s">
        <v>425</v>
      </c>
      <c r="O1" s="78" t="s">
        <v>452</v>
      </c>
      <c r="P1" s="78" t="s">
        <v>439</v>
      </c>
      <c r="Q1" s="78" t="s">
        <v>433</v>
      </c>
      <c r="R1" s="78" t="s">
        <v>431</v>
      </c>
      <c r="S1" s="78" t="s">
        <v>450</v>
      </c>
      <c r="T1" s="78" t="s">
        <v>415</v>
      </c>
      <c r="U1" s="78" t="s">
        <v>411</v>
      </c>
      <c r="V1" s="78" t="s">
        <v>436</v>
      </c>
      <c r="W1" s="78" t="s">
        <v>409</v>
      </c>
      <c r="X1" s="78" t="s">
        <v>435</v>
      </c>
      <c r="Y1" s="78" t="s">
        <v>453</v>
      </c>
      <c r="Z1" s="78" t="s">
        <v>449</v>
      </c>
      <c r="AA1" s="78" t="s">
        <v>421</v>
      </c>
      <c r="AB1" s="78" t="s">
        <v>423</v>
      </c>
      <c r="AC1" s="78" t="s">
        <v>418</v>
      </c>
      <c r="AD1" s="78" t="s">
        <v>426</v>
      </c>
      <c r="AE1" s="78" t="s">
        <v>430</v>
      </c>
      <c r="AF1" s="78" t="s">
        <v>458</v>
      </c>
      <c r="AG1" s="78" t="s">
        <v>406</v>
      </c>
      <c r="AH1" s="78" t="s">
        <v>424</v>
      </c>
      <c r="AI1" s="78" t="s">
        <v>442</v>
      </c>
      <c r="AJ1" s="78" t="s">
        <v>413</v>
      </c>
      <c r="AK1" s="78" t="s">
        <v>446</v>
      </c>
      <c r="AL1" s="78" t="s">
        <v>456</v>
      </c>
      <c r="AM1" s="78" t="s">
        <v>419</v>
      </c>
      <c r="AN1" s="78" t="s">
        <v>460</v>
      </c>
      <c r="AO1" s="78" t="s">
        <v>432</v>
      </c>
      <c r="AP1" s="78" t="s">
        <v>427</v>
      </c>
      <c r="AQ1" s="78" t="s">
        <v>447</v>
      </c>
      <c r="AR1" s="78" t="s">
        <v>429</v>
      </c>
      <c r="AS1" s="78" t="s">
        <v>408</v>
      </c>
      <c r="AT1" s="78" t="s">
        <v>407</v>
      </c>
      <c r="AU1" s="78" t="s">
        <v>420</v>
      </c>
      <c r="AV1" s="78" t="s">
        <v>422</v>
      </c>
      <c r="AW1" s="78" t="s">
        <v>417</v>
      </c>
      <c r="AX1" s="78" t="s">
        <v>437</v>
      </c>
      <c r="AY1" s="78" t="s">
        <v>444</v>
      </c>
      <c r="AZ1" s="78" t="s">
        <v>438</v>
      </c>
      <c r="BA1" s="78" t="s">
        <v>448</v>
      </c>
      <c r="BB1" s="78" t="s">
        <v>434</v>
      </c>
      <c r="BC1" s="78" t="s">
        <v>455</v>
      </c>
      <c r="BD1" s="78" t="s">
        <v>428</v>
      </c>
      <c r="BE1" s="78" t="s">
        <v>416</v>
      </c>
      <c r="BF1" s="78" t="s">
        <v>464</v>
      </c>
      <c r="BG1" s="78" t="s">
        <v>529</v>
      </c>
      <c r="BH1" s="78" t="s">
        <v>463</v>
      </c>
      <c r="BI1" s="78" t="s">
        <v>467</v>
      </c>
      <c r="BJ1" s="78" t="s">
        <v>462</v>
      </c>
      <c r="BK1" s="78" t="s">
        <v>468</v>
      </c>
      <c r="BL1" s="78" t="s">
        <v>461</v>
      </c>
      <c r="BM1" s="78" t="s">
        <v>528</v>
      </c>
      <c r="BN1" s="78" t="s">
        <v>502</v>
      </c>
      <c r="BO1" s="78" t="s">
        <v>500</v>
      </c>
      <c r="BP1" s="78" t="s">
        <v>544</v>
      </c>
      <c r="BQ1" s="78" t="s">
        <v>497</v>
      </c>
      <c r="BR1" s="78" t="s">
        <v>543</v>
      </c>
      <c r="BS1" s="78" t="s">
        <v>542</v>
      </c>
      <c r="BT1" s="78" t="s">
        <v>494</v>
      </c>
      <c r="BU1" s="78" t="s">
        <v>491</v>
      </c>
      <c r="BV1" s="78" t="s">
        <v>490</v>
      </c>
      <c r="BW1" s="78" t="s">
        <v>489</v>
      </c>
      <c r="BX1" s="78" t="s">
        <v>488</v>
      </c>
      <c r="BY1" s="78" t="s">
        <v>557</v>
      </c>
      <c r="BZ1" s="78" t="s">
        <v>487</v>
      </c>
      <c r="CA1" s="78" t="s">
        <v>541</v>
      </c>
      <c r="CB1" s="78" t="s">
        <v>486</v>
      </c>
      <c r="CC1" s="78" t="s">
        <v>540</v>
      </c>
      <c r="CD1" s="78" t="s">
        <v>539</v>
      </c>
      <c r="CE1" s="78" t="s">
        <v>485</v>
      </c>
      <c r="CF1" s="78" t="s">
        <v>538</v>
      </c>
      <c r="CG1" s="78" t="s">
        <v>537</v>
      </c>
      <c r="CH1" s="78" t="s">
        <v>484</v>
      </c>
      <c r="CI1" s="78" t="s">
        <v>536</v>
      </c>
      <c r="CJ1" s="78" t="s">
        <v>483</v>
      </c>
      <c r="CK1" s="78" t="s">
        <v>482</v>
      </c>
      <c r="CL1" s="78" t="s">
        <v>481</v>
      </c>
      <c r="CM1" s="78" t="s">
        <v>480</v>
      </c>
      <c r="CN1" s="78" t="s">
        <v>479</v>
      </c>
      <c r="CO1" s="78" t="s">
        <v>478</v>
      </c>
      <c r="CP1" s="78" t="s">
        <v>477</v>
      </c>
      <c r="CQ1" s="78" t="s">
        <v>476</v>
      </c>
      <c r="CR1" s="78" t="s">
        <v>475</v>
      </c>
      <c r="CS1" s="78" t="s">
        <v>474</v>
      </c>
      <c r="CT1" s="78" t="s">
        <v>535</v>
      </c>
      <c r="CU1" s="78" t="s">
        <v>473</v>
      </c>
      <c r="CV1" s="78" t="s">
        <v>472</v>
      </c>
      <c r="CW1" s="78" t="s">
        <v>471</v>
      </c>
      <c r="CX1" s="78" t="s">
        <v>534</v>
      </c>
      <c r="CY1" s="78" t="s">
        <v>527</v>
      </c>
      <c r="CZ1" s="78" t="s">
        <v>470</v>
      </c>
      <c r="DA1" s="78" t="s">
        <v>492</v>
      </c>
      <c r="DB1" s="78" t="s">
        <v>493</v>
      </c>
      <c r="DC1" s="78" t="s">
        <v>495</v>
      </c>
      <c r="DD1" s="78" t="s">
        <v>496</v>
      </c>
      <c r="DE1" s="78" t="s">
        <v>526</v>
      </c>
      <c r="DF1" s="78" t="s">
        <v>532</v>
      </c>
      <c r="DG1" s="78" t="s">
        <v>469</v>
      </c>
      <c r="DH1" s="78" t="s">
        <v>498</v>
      </c>
      <c r="DI1" s="78" t="s">
        <v>499</v>
      </c>
      <c r="DJ1" s="78" t="s">
        <v>558</v>
      </c>
      <c r="DK1" s="78" t="s">
        <v>545</v>
      </c>
      <c r="DL1" s="78" t="s">
        <v>501</v>
      </c>
      <c r="DM1" s="78" t="s">
        <v>466</v>
      </c>
      <c r="DN1" s="78" t="s">
        <v>533</v>
      </c>
      <c r="DO1" s="78" t="s">
        <v>531</v>
      </c>
      <c r="DP1" s="78" t="s">
        <v>530</v>
      </c>
      <c r="DQ1" s="78" t="s">
        <v>465</v>
      </c>
      <c r="DR1" s="78" t="s">
        <v>525</v>
      </c>
      <c r="DS1" s="78" t="s">
        <v>522</v>
      </c>
      <c r="DT1" s="78" t="s">
        <v>505</v>
      </c>
      <c r="DU1" s="78" t="s">
        <v>512</v>
      </c>
      <c r="DV1" s="78" t="s">
        <v>524</v>
      </c>
      <c r="DW1" s="78" t="s">
        <v>552</v>
      </c>
      <c r="DX1" s="78" t="s">
        <v>517</v>
      </c>
      <c r="DY1" s="78" t="s">
        <v>521</v>
      </c>
      <c r="DZ1" s="78" t="s">
        <v>553</v>
      </c>
      <c r="EA1" s="78" t="s">
        <v>554</v>
      </c>
      <c r="EB1" s="78" t="s">
        <v>513</v>
      </c>
      <c r="EC1" s="78" t="s">
        <v>506</v>
      </c>
      <c r="ED1" s="78" t="s">
        <v>547</v>
      </c>
      <c r="EE1" s="78" t="s">
        <v>516</v>
      </c>
      <c r="EF1" s="78" t="s">
        <v>550</v>
      </c>
      <c r="EG1" s="78" t="s">
        <v>518</v>
      </c>
      <c r="EH1" s="78" t="s">
        <v>507</v>
      </c>
      <c r="EI1" s="78" t="s">
        <v>508</v>
      </c>
      <c r="EJ1" s="78" t="s">
        <v>511</v>
      </c>
      <c r="EK1" s="78" t="s">
        <v>504</v>
      </c>
      <c r="EL1" s="78" t="s">
        <v>546</v>
      </c>
      <c r="EM1" s="78" t="s">
        <v>549</v>
      </c>
      <c r="EN1" s="78" t="s">
        <v>523</v>
      </c>
      <c r="EO1" s="78" t="s">
        <v>515</v>
      </c>
      <c r="EP1" s="78" t="s">
        <v>555</v>
      </c>
      <c r="EQ1" s="78" t="s">
        <v>551</v>
      </c>
      <c r="ER1" s="78" t="s">
        <v>503</v>
      </c>
      <c r="ES1" s="78" t="s">
        <v>556</v>
      </c>
      <c r="ET1" s="78" t="s">
        <v>509</v>
      </c>
      <c r="EU1" s="78" t="s">
        <v>510</v>
      </c>
      <c r="EV1" s="78" t="s">
        <v>514</v>
      </c>
      <c r="EW1" s="78" t="s">
        <v>519</v>
      </c>
      <c r="EX1" s="78" t="s">
        <v>520</v>
      </c>
      <c r="EY1" s="78" t="s">
        <v>548</v>
      </c>
      <c r="EZ1" s="78" t="s">
        <v>574</v>
      </c>
      <c r="FA1" s="78" t="s">
        <v>583</v>
      </c>
      <c r="FB1" s="78" t="s">
        <v>563</v>
      </c>
      <c r="FC1" s="78" t="s">
        <v>570</v>
      </c>
      <c r="FD1" s="78" t="s">
        <v>584</v>
      </c>
      <c r="FE1" s="78" t="s">
        <v>567</v>
      </c>
      <c r="FF1" s="78" t="s">
        <v>577</v>
      </c>
      <c r="FG1" s="78" t="s">
        <v>560</v>
      </c>
      <c r="FH1" s="78" t="s">
        <v>572</v>
      </c>
      <c r="FI1" s="78" t="s">
        <v>580</v>
      </c>
      <c r="FJ1" s="78" t="s">
        <v>576</v>
      </c>
      <c r="FK1" s="78" t="s">
        <v>585</v>
      </c>
      <c r="FL1" s="78" t="s">
        <v>573</v>
      </c>
      <c r="FM1" s="78" t="s">
        <v>569</v>
      </c>
      <c r="FN1" s="78" t="s">
        <v>565</v>
      </c>
      <c r="FO1" s="78" t="s">
        <v>566</v>
      </c>
      <c r="FP1" s="78" t="s">
        <v>578</v>
      </c>
      <c r="FQ1" s="78" t="s">
        <v>587</v>
      </c>
      <c r="FR1" s="78" t="s">
        <v>571</v>
      </c>
      <c r="FS1" s="78" t="s">
        <v>581</v>
      </c>
      <c r="FT1" s="78" t="s">
        <v>575</v>
      </c>
      <c r="FU1" s="78" t="s">
        <v>588</v>
      </c>
      <c r="FV1" s="78" t="s">
        <v>562</v>
      </c>
      <c r="FW1" s="78" t="s">
        <v>568</v>
      </c>
      <c r="FX1" s="78" t="s">
        <v>564</v>
      </c>
      <c r="FY1" s="78" t="s">
        <v>561</v>
      </c>
      <c r="FZ1" s="78" t="s">
        <v>579</v>
      </c>
      <c r="GA1" s="78" t="s">
        <v>586</v>
      </c>
      <c r="GB1" s="78" t="s">
        <v>559</v>
      </c>
      <c r="GC1" s="78" t="s">
        <v>582</v>
      </c>
      <c r="GD1" s="78" t="s">
        <v>590</v>
      </c>
      <c r="GE1" s="78" t="s">
        <v>589</v>
      </c>
      <c r="GF1" s="78" t="s">
        <v>591</v>
      </c>
      <c r="GG1" s="78" t="s">
        <v>594</v>
      </c>
      <c r="GH1" s="78" t="s">
        <v>592</v>
      </c>
      <c r="GI1" s="78" t="s">
        <v>593</v>
      </c>
      <c r="GJ1" s="78" t="s">
        <v>595</v>
      </c>
      <c r="GK1" s="78" t="s">
        <v>612</v>
      </c>
      <c r="GL1" s="78" t="s">
        <v>621</v>
      </c>
      <c r="GM1" s="78" t="s">
        <v>622</v>
      </c>
      <c r="GN1" s="78" t="s">
        <v>608</v>
      </c>
      <c r="GO1" s="78" t="s">
        <v>596</v>
      </c>
      <c r="GP1" s="78" t="s">
        <v>611</v>
      </c>
      <c r="GQ1" s="78" t="s">
        <v>600</v>
      </c>
      <c r="GR1" s="78" t="s">
        <v>602</v>
      </c>
      <c r="GS1" s="78" t="s">
        <v>620</v>
      </c>
      <c r="GT1" s="78" t="s">
        <v>605</v>
      </c>
      <c r="GU1" s="78" t="s">
        <v>609</v>
      </c>
      <c r="GV1" s="78" t="s">
        <v>610</v>
      </c>
      <c r="GW1" s="78" t="s">
        <v>619</v>
      </c>
      <c r="GX1" s="78" t="s">
        <v>618</v>
      </c>
      <c r="GY1" s="78" t="s">
        <v>597</v>
      </c>
      <c r="GZ1" s="78" t="s">
        <v>598</v>
      </c>
      <c r="HA1" s="78" t="s">
        <v>616</v>
      </c>
      <c r="HB1" s="78" t="s">
        <v>606</v>
      </c>
      <c r="HC1" s="78" t="s">
        <v>599</v>
      </c>
      <c r="HD1" s="78" t="s">
        <v>617</v>
      </c>
      <c r="HE1" s="78" t="s">
        <v>607</v>
      </c>
      <c r="HF1" s="78" t="s">
        <v>613</v>
      </c>
      <c r="HG1" s="78" t="s">
        <v>601</v>
      </c>
      <c r="HH1" s="78" t="s">
        <v>604</v>
      </c>
      <c r="HI1" s="78" t="s">
        <v>615</v>
      </c>
      <c r="HJ1" s="78" t="s">
        <v>614</v>
      </c>
      <c r="HK1" s="78" t="s">
        <v>603</v>
      </c>
      <c r="HL1" s="78" t="s">
        <v>628</v>
      </c>
      <c r="HM1" s="78" t="s">
        <v>638</v>
      </c>
      <c r="HN1" s="78" t="s">
        <v>632</v>
      </c>
      <c r="HO1" s="78" t="s">
        <v>642</v>
      </c>
      <c r="HP1" s="78" t="s">
        <v>636</v>
      </c>
      <c r="HQ1" s="78" t="s">
        <v>635</v>
      </c>
      <c r="HR1" s="78" t="s">
        <v>633</v>
      </c>
      <c r="HS1" s="78" t="s">
        <v>626</v>
      </c>
      <c r="HT1" s="78" t="s">
        <v>627</v>
      </c>
      <c r="HU1" s="78" t="s">
        <v>634</v>
      </c>
      <c r="HV1" s="78" t="s">
        <v>637</v>
      </c>
      <c r="HW1" s="78" t="s">
        <v>639</v>
      </c>
      <c r="HX1" s="78" t="s">
        <v>646</v>
      </c>
      <c r="HY1" s="78" t="s">
        <v>645</v>
      </c>
      <c r="HZ1" s="78" t="s">
        <v>623</v>
      </c>
      <c r="IA1" s="78" t="s">
        <v>643</v>
      </c>
      <c r="IB1" s="78" t="s">
        <v>630</v>
      </c>
      <c r="IC1" s="78" t="s">
        <v>624</v>
      </c>
      <c r="ID1" s="78" t="s">
        <v>629</v>
      </c>
      <c r="IE1" s="78" t="s">
        <v>625</v>
      </c>
      <c r="IF1" s="78" t="s">
        <v>641</v>
      </c>
      <c r="IG1" s="78" t="s">
        <v>640</v>
      </c>
      <c r="IH1" s="78" t="s">
        <v>644</v>
      </c>
      <c r="II1" s="78" t="s">
        <v>631</v>
      </c>
      <c r="IJ1" s="78" t="s">
        <v>656</v>
      </c>
      <c r="IK1" s="78" t="s">
        <v>648</v>
      </c>
      <c r="IL1" s="78" t="s">
        <v>657</v>
      </c>
      <c r="IM1" s="78" t="s">
        <v>647</v>
      </c>
      <c r="IN1" s="78" t="s">
        <v>653</v>
      </c>
      <c r="IO1" s="78" t="s">
        <v>654</v>
      </c>
      <c r="IP1" s="78" t="s">
        <v>655</v>
      </c>
      <c r="IQ1" s="78" t="s">
        <v>651</v>
      </c>
      <c r="IR1" s="78" t="s">
        <v>650</v>
      </c>
      <c r="IS1" s="78" t="s">
        <v>649</v>
      </c>
      <c r="IT1" s="78" t="s">
        <v>652</v>
      </c>
      <c r="IU1" s="78" t="s">
        <v>664</v>
      </c>
      <c r="IV1" s="78" t="s">
        <v>660</v>
      </c>
      <c r="IW1" s="78" t="s">
        <v>661</v>
      </c>
      <c r="IX1" s="78" t="s">
        <v>662</v>
      </c>
      <c r="IY1" s="78" t="s">
        <v>663</v>
      </c>
      <c r="IZ1" s="78" t="s">
        <v>659</v>
      </c>
      <c r="JA1" s="78" t="s">
        <v>665</v>
      </c>
      <c r="JB1" s="78" t="s">
        <v>668</v>
      </c>
      <c r="JC1" s="78" t="s">
        <v>658</v>
      </c>
      <c r="JD1" s="78" t="s">
        <v>667</v>
      </c>
      <c r="JE1" s="78" t="s">
        <v>669</v>
      </c>
      <c r="JF1" s="78" t="s">
        <v>666</v>
      </c>
      <c r="JG1" s="78" t="s">
        <v>684</v>
      </c>
      <c r="JH1" s="78" t="s">
        <v>676</v>
      </c>
      <c r="JI1" s="78" t="s">
        <v>687</v>
      </c>
      <c r="JJ1" s="78" t="s">
        <v>690</v>
      </c>
      <c r="JK1" s="78" t="s">
        <v>685</v>
      </c>
      <c r="JL1" s="78" t="s">
        <v>692</v>
      </c>
      <c r="JM1" s="78" t="s">
        <v>681</v>
      </c>
      <c r="JN1" s="78" t="s">
        <v>671</v>
      </c>
      <c r="JO1" s="78" t="s">
        <v>683</v>
      </c>
      <c r="JP1" s="78" t="s">
        <v>688</v>
      </c>
      <c r="JQ1" s="78" t="s">
        <v>678</v>
      </c>
      <c r="JR1" s="78" t="s">
        <v>689</v>
      </c>
      <c r="JS1" s="78" t="s">
        <v>686</v>
      </c>
      <c r="JT1" s="78" t="s">
        <v>673</v>
      </c>
      <c r="JU1" s="78" t="s">
        <v>680</v>
      </c>
      <c r="JV1" s="78" t="s">
        <v>674</v>
      </c>
      <c r="JW1" s="78" t="s">
        <v>670</v>
      </c>
      <c r="JX1" s="78" t="s">
        <v>675</v>
      </c>
      <c r="JY1" s="78" t="s">
        <v>682</v>
      </c>
      <c r="JZ1" s="78" t="s">
        <v>677</v>
      </c>
      <c r="KA1" s="78" t="s">
        <v>691</v>
      </c>
      <c r="KB1" s="78" t="s">
        <v>679</v>
      </c>
      <c r="KC1" s="78" t="s">
        <v>693</v>
      </c>
      <c r="KD1" s="78" t="s">
        <v>672</v>
      </c>
      <c r="KE1" s="78" t="s">
        <v>717</v>
      </c>
      <c r="KF1" s="78" t="s">
        <v>704</v>
      </c>
      <c r="KG1" s="78" t="s">
        <v>702</v>
      </c>
      <c r="KH1" s="78" t="s">
        <v>708</v>
      </c>
      <c r="KI1" s="78" t="s">
        <v>719</v>
      </c>
      <c r="KJ1" s="78" t="s">
        <v>710</v>
      </c>
      <c r="KK1" s="78" t="s">
        <v>712</v>
      </c>
      <c r="KL1" s="78" t="s">
        <v>714</v>
      </c>
      <c r="KM1" s="78" t="s">
        <v>699</v>
      </c>
      <c r="KN1" s="78" t="s">
        <v>700</v>
      </c>
      <c r="KO1" s="78" t="s">
        <v>703</v>
      </c>
      <c r="KP1" s="78" t="s">
        <v>695</v>
      </c>
      <c r="KQ1" s="78" t="s">
        <v>709</v>
      </c>
      <c r="KR1" s="78" t="s">
        <v>711</v>
      </c>
      <c r="KS1" s="78" t="s">
        <v>713</v>
      </c>
      <c r="KT1" s="78" t="s">
        <v>715</v>
      </c>
      <c r="KU1" s="78" t="s">
        <v>718</v>
      </c>
      <c r="KV1" s="78" t="s">
        <v>696</v>
      </c>
      <c r="KW1" s="78" t="s">
        <v>701</v>
      </c>
      <c r="KX1" s="78" t="s">
        <v>694</v>
      </c>
      <c r="KY1" s="78" t="s">
        <v>705</v>
      </c>
      <c r="KZ1" s="78" t="s">
        <v>697</v>
      </c>
      <c r="LA1" s="78" t="s">
        <v>698</v>
      </c>
      <c r="LB1" s="78" t="s">
        <v>716</v>
      </c>
      <c r="LC1" s="78" t="s">
        <v>706</v>
      </c>
      <c r="LD1" s="78" t="s">
        <v>707</v>
      </c>
    </row>
    <row r="2" spans="1:316" x14ac:dyDescent="0.25">
      <c r="A2" s="79" t="s">
        <v>720</v>
      </c>
      <c r="B2" s="80">
        <v>15</v>
      </c>
      <c r="C2" s="51">
        <v>-281960</v>
      </c>
      <c r="D2" s="51">
        <v>1340850</v>
      </c>
      <c r="E2" s="51">
        <v>187814502</v>
      </c>
      <c r="F2" s="51">
        <v>1413712</v>
      </c>
      <c r="G2" s="51">
        <v>188093998</v>
      </c>
      <c r="H2" s="51">
        <v>-2488999</v>
      </c>
      <c r="I2" s="51">
        <v>228551</v>
      </c>
      <c r="J2" s="51">
        <v>-571643</v>
      </c>
      <c r="K2" s="51">
        <v>-143050</v>
      </c>
      <c r="L2" s="51">
        <v>36856</v>
      </c>
      <c r="M2" s="51">
        <v>14382</v>
      </c>
      <c r="N2" s="51">
        <v>48409113</v>
      </c>
      <c r="O2" s="51">
        <v>522767</v>
      </c>
      <c r="P2" s="51">
        <v>-3993887</v>
      </c>
      <c r="Q2" s="51">
        <v>-55907582</v>
      </c>
      <c r="R2" s="51">
        <v>-330679931</v>
      </c>
      <c r="S2" s="51">
        <v>103321</v>
      </c>
      <c r="T2" s="51">
        <v>4187</v>
      </c>
      <c r="U2" s="51">
        <v>-1715498</v>
      </c>
      <c r="V2" s="51">
        <v>223412448</v>
      </c>
      <c r="W2" s="51">
        <v>-2877901</v>
      </c>
      <c r="X2" s="51">
        <v>223469105</v>
      </c>
      <c r="Y2" s="51">
        <v>8245081</v>
      </c>
      <c r="Z2" s="51">
        <v>-137842596</v>
      </c>
      <c r="AA2" s="51">
        <v>-5709269</v>
      </c>
      <c r="AB2" s="51">
        <v>338630</v>
      </c>
      <c r="AC2" s="51">
        <v>-8277</v>
      </c>
      <c r="AD2" s="51">
        <v>-2894812</v>
      </c>
      <c r="AE2" s="51">
        <v>-7425286</v>
      </c>
      <c r="AF2" s="51">
        <v>-965920</v>
      </c>
      <c r="AG2" s="51">
        <v>-965920</v>
      </c>
      <c r="AH2" s="51">
        <v>1264878</v>
      </c>
      <c r="AI2" s="51">
        <v>-5476647</v>
      </c>
      <c r="AJ2" s="51">
        <v>-373248</v>
      </c>
      <c r="AK2" s="51">
        <v>-229448</v>
      </c>
      <c r="AL2" s="51">
        <v>-7085000</v>
      </c>
      <c r="AM2" s="51">
        <v>0</v>
      </c>
      <c r="AN2" s="51">
        <v>397537</v>
      </c>
      <c r="AO2" s="51">
        <v>5481824</v>
      </c>
      <c r="AP2" s="51">
        <v>0</v>
      </c>
      <c r="AQ2" s="51">
        <v>234913</v>
      </c>
      <c r="AR2" s="51">
        <v>6649744</v>
      </c>
      <c r="AS2" s="51">
        <v>16911</v>
      </c>
      <c r="AT2" s="51">
        <v>-858058</v>
      </c>
      <c r="AU2" s="51">
        <v>-56657</v>
      </c>
      <c r="AV2" s="51">
        <v>-279496</v>
      </c>
      <c r="AW2" s="51">
        <v>-588314</v>
      </c>
      <c r="AX2" s="51">
        <v>-108316</v>
      </c>
      <c r="AY2" s="51">
        <v>4866835</v>
      </c>
      <c r="AZ2" s="51">
        <v>7610807</v>
      </c>
      <c r="BA2" s="51">
        <v>-137503966</v>
      </c>
      <c r="BB2" s="51">
        <v>-321651718</v>
      </c>
      <c r="BC2" s="51">
        <v>-1424037</v>
      </c>
      <c r="BD2" s="51">
        <v>-30995457</v>
      </c>
      <c r="BE2" s="51">
        <v>78065414</v>
      </c>
      <c r="BF2" s="51">
        <v>3563927</v>
      </c>
      <c r="BG2" s="51">
        <v>0</v>
      </c>
      <c r="BH2" s="51">
        <v>2988228</v>
      </c>
      <c r="BI2" s="51">
        <v>2994738372</v>
      </c>
      <c r="BJ2" s="51">
        <v>11680035</v>
      </c>
      <c r="BK2" s="51">
        <v>70817086</v>
      </c>
      <c r="BL2" s="51">
        <v>59966495</v>
      </c>
      <c r="BM2" s="51">
        <v>3330</v>
      </c>
      <c r="BN2" s="51">
        <v>37400693</v>
      </c>
      <c r="BO2" s="51">
        <v>6974366</v>
      </c>
      <c r="BP2" s="51">
        <v>0</v>
      </c>
      <c r="BQ2" s="51">
        <v>745848</v>
      </c>
      <c r="BR2" s="51">
        <v>731242</v>
      </c>
      <c r="BS2" s="51">
        <v>527100</v>
      </c>
      <c r="BT2" s="51">
        <v>59108</v>
      </c>
      <c r="BU2" s="51">
        <v>41722402</v>
      </c>
      <c r="BV2" s="51">
        <v>51314384</v>
      </c>
      <c r="BW2" s="51">
        <v>936883588</v>
      </c>
      <c r="BX2" s="51">
        <v>31044943</v>
      </c>
      <c r="BY2" s="51">
        <v>271180</v>
      </c>
      <c r="BZ2" s="51">
        <v>57018</v>
      </c>
      <c r="CA2" s="51">
        <v>0</v>
      </c>
      <c r="CB2" s="51">
        <v>648997</v>
      </c>
      <c r="CC2" s="51">
        <v>0</v>
      </c>
      <c r="CD2" s="51">
        <v>0</v>
      </c>
      <c r="CE2" s="51">
        <v>473728</v>
      </c>
      <c r="CF2" s="51">
        <v>57864</v>
      </c>
      <c r="CG2" s="51">
        <v>0</v>
      </c>
      <c r="CH2" s="51">
        <v>531592</v>
      </c>
      <c r="CI2" s="51">
        <v>0</v>
      </c>
      <c r="CJ2" s="51">
        <v>227673</v>
      </c>
      <c r="CK2" s="51">
        <v>117150645</v>
      </c>
      <c r="CL2" s="51">
        <v>449808479</v>
      </c>
      <c r="CM2" s="51">
        <v>8156025</v>
      </c>
      <c r="CN2" s="51">
        <v>464862569</v>
      </c>
      <c r="CO2" s="51">
        <v>1327175</v>
      </c>
      <c r="CP2" s="51">
        <v>2412193897</v>
      </c>
      <c r="CQ2" s="51">
        <v>2728575</v>
      </c>
      <c r="CR2" s="51">
        <v>805153620</v>
      </c>
      <c r="CS2" s="51">
        <v>1526270669</v>
      </c>
      <c r="CT2" s="51">
        <v>2166968</v>
      </c>
      <c r="CU2" s="51">
        <v>1598239937</v>
      </c>
      <c r="CV2" s="51">
        <v>1248628179</v>
      </c>
      <c r="CW2" s="51">
        <v>524378</v>
      </c>
      <c r="CX2" s="51">
        <v>17774344</v>
      </c>
      <c r="CY2" s="51">
        <v>287835475</v>
      </c>
      <c r="CZ2" s="51">
        <v>53537057</v>
      </c>
      <c r="DA2" s="51">
        <v>311220214</v>
      </c>
      <c r="DB2" s="51">
        <v>160455031</v>
      </c>
      <c r="DC2" s="51">
        <v>16413499</v>
      </c>
      <c r="DD2" s="51">
        <v>285842549</v>
      </c>
      <c r="DE2" s="51">
        <v>48221796</v>
      </c>
      <c r="DF2" s="51">
        <v>0</v>
      </c>
      <c r="DG2" s="51">
        <v>27473547</v>
      </c>
      <c r="DH2" s="51">
        <v>2333523719</v>
      </c>
      <c r="DI2" s="51">
        <v>586208</v>
      </c>
      <c r="DJ2" s="51">
        <v>0</v>
      </c>
      <c r="DK2" s="51">
        <v>2203771</v>
      </c>
      <c r="DL2" s="51">
        <v>1528370099</v>
      </c>
      <c r="DM2" s="51">
        <v>450083253</v>
      </c>
      <c r="DN2" s="51">
        <v>305000</v>
      </c>
      <c r="DO2" s="51">
        <v>0</v>
      </c>
      <c r="DP2" s="51">
        <v>14606</v>
      </c>
      <c r="DQ2" s="51">
        <v>22565802</v>
      </c>
      <c r="DR2" s="51">
        <v>42594253</v>
      </c>
      <c r="DS2" s="51">
        <v>18726540</v>
      </c>
      <c r="DT2" s="51">
        <v>30609008</v>
      </c>
      <c r="DU2" s="51">
        <v>2994738371</v>
      </c>
      <c r="DV2" s="51">
        <v>1881826</v>
      </c>
      <c r="DW2" s="51">
        <v>3106</v>
      </c>
      <c r="DX2" s="51">
        <v>2189732</v>
      </c>
      <c r="DY2" s="51">
        <v>4048337</v>
      </c>
      <c r="DZ2" s="51">
        <v>4233777</v>
      </c>
      <c r="EA2" s="51">
        <v>2099429</v>
      </c>
      <c r="EB2" s="51">
        <v>2422654</v>
      </c>
      <c r="EC2" s="51">
        <v>4048337</v>
      </c>
      <c r="ED2" s="51">
        <v>0</v>
      </c>
      <c r="EE2" s="51">
        <v>2962350</v>
      </c>
      <c r="EF2" s="51">
        <v>0</v>
      </c>
      <c r="EG2" s="51">
        <v>2962350</v>
      </c>
      <c r="EH2" s="51">
        <v>629438</v>
      </c>
      <c r="EI2" s="51">
        <v>27949654</v>
      </c>
      <c r="EJ2" s="51">
        <v>43690986</v>
      </c>
      <c r="EK2" s="51">
        <v>4265996</v>
      </c>
      <c r="EL2" s="51">
        <v>1380497</v>
      </c>
      <c r="EM2" s="51">
        <v>0</v>
      </c>
      <c r="EN2" s="51">
        <v>24689138</v>
      </c>
      <c r="EO2" s="51">
        <v>2389052</v>
      </c>
      <c r="EP2" s="51">
        <v>7583669</v>
      </c>
      <c r="EQ2" s="51">
        <v>0</v>
      </c>
      <c r="ER2" s="51">
        <v>318433140</v>
      </c>
      <c r="ES2" s="51">
        <v>0</v>
      </c>
      <c r="ET2" s="51">
        <v>336417</v>
      </c>
      <c r="EU2" s="51">
        <v>246320114</v>
      </c>
      <c r="EV2" s="51">
        <v>2659355</v>
      </c>
      <c r="EW2" s="51">
        <v>35301611</v>
      </c>
      <c r="EX2" s="51">
        <v>6520728</v>
      </c>
      <c r="EY2" s="51">
        <v>0</v>
      </c>
      <c r="EZ2" s="51">
        <v>-6374074</v>
      </c>
      <c r="FA2" s="51">
        <v>0</v>
      </c>
      <c r="FB2" s="51">
        <v>-4663250</v>
      </c>
      <c r="FC2" s="51">
        <v>-149946</v>
      </c>
      <c r="FD2" s="51">
        <v>-1135159</v>
      </c>
      <c r="FE2" s="51">
        <v>-534396</v>
      </c>
      <c r="FF2" s="51">
        <v>-274440</v>
      </c>
      <c r="FG2" s="51">
        <v>385235</v>
      </c>
      <c r="FH2" s="51">
        <v>-2114</v>
      </c>
      <c r="FI2" s="51">
        <v>-2</v>
      </c>
      <c r="FJ2" s="51">
        <v>-64703034</v>
      </c>
      <c r="FK2" s="51">
        <v>2918582</v>
      </c>
      <c r="FL2" s="51">
        <v>149675</v>
      </c>
      <c r="FM2" s="51">
        <v>-16835578</v>
      </c>
      <c r="FN2" s="51">
        <v>-2631224</v>
      </c>
      <c r="FO2" s="51">
        <v>-54551</v>
      </c>
      <c r="FP2" s="51">
        <v>7486</v>
      </c>
      <c r="FQ2" s="51">
        <v>-2061393</v>
      </c>
      <c r="FR2" s="51">
        <v>-46087554</v>
      </c>
      <c r="FS2" s="51">
        <v>-108477</v>
      </c>
      <c r="FT2" s="51">
        <v>-32718341</v>
      </c>
      <c r="FU2" s="51">
        <v>0</v>
      </c>
      <c r="FV2" s="51">
        <v>-532612</v>
      </c>
      <c r="FW2" s="51">
        <v>-9133148</v>
      </c>
      <c r="FX2" s="51">
        <v>-1692607</v>
      </c>
      <c r="FY2" s="51">
        <v>-78871</v>
      </c>
      <c r="FZ2" s="51">
        <v>-21452</v>
      </c>
      <c r="GA2" s="51">
        <v>-1804232</v>
      </c>
      <c r="GB2" s="51">
        <v>-19454077</v>
      </c>
      <c r="GC2" s="51">
        <v>-1342</v>
      </c>
      <c r="GD2" s="51">
        <v>-126113107</v>
      </c>
      <c r="GE2" s="51">
        <v>-40044498</v>
      </c>
      <c r="GF2" s="51">
        <v>-68095472</v>
      </c>
      <c r="GG2" s="51">
        <v>-2243421</v>
      </c>
      <c r="GH2" s="51">
        <v>0</v>
      </c>
      <c r="GI2" s="51">
        <v>-14309584</v>
      </c>
      <c r="GJ2" s="51">
        <v>-128356528</v>
      </c>
      <c r="GK2" s="51">
        <v>-86375872</v>
      </c>
      <c r="GL2" s="51">
        <v>0</v>
      </c>
      <c r="GM2" s="51">
        <v>0</v>
      </c>
      <c r="GN2" s="51">
        <v>-4180</v>
      </c>
      <c r="GO2" s="51">
        <v>-35767399</v>
      </c>
      <c r="GP2" s="51">
        <v>369282</v>
      </c>
      <c r="GQ2" s="51">
        <v>5570365</v>
      </c>
      <c r="GR2" s="51">
        <v>-67167749</v>
      </c>
      <c r="GS2" s="51">
        <v>-1786</v>
      </c>
      <c r="GT2" s="51">
        <v>-321655875</v>
      </c>
      <c r="GU2" s="51">
        <v>-121998116</v>
      </c>
      <c r="GV2" s="51">
        <v>-210428</v>
      </c>
      <c r="GW2" s="51">
        <v>0</v>
      </c>
      <c r="GX2" s="51">
        <v>2147</v>
      </c>
      <c r="GY2" s="51">
        <v>104715</v>
      </c>
      <c r="GZ2" s="51">
        <v>127414</v>
      </c>
      <c r="HA2" s="51">
        <v>22423</v>
      </c>
      <c r="HB2" s="51">
        <v>1354104</v>
      </c>
      <c r="HC2" s="51">
        <v>18262813</v>
      </c>
      <c r="HD2" s="51">
        <v>158327</v>
      </c>
      <c r="HE2" s="51">
        <v>78059696</v>
      </c>
      <c r="HF2" s="51">
        <v>388818</v>
      </c>
      <c r="HG2" s="51">
        <v>1261104</v>
      </c>
      <c r="HH2" s="51">
        <v>22991194</v>
      </c>
      <c r="HI2" s="51">
        <v>-9123005</v>
      </c>
      <c r="HJ2" s="51">
        <v>27816273</v>
      </c>
      <c r="HK2" s="51">
        <v>-1376621</v>
      </c>
      <c r="HL2" s="51">
        <v>429626121</v>
      </c>
      <c r="HM2" s="51">
        <v>2739220</v>
      </c>
      <c r="HN2" s="51">
        <v>98554917</v>
      </c>
      <c r="HO2" s="51">
        <v>23086033</v>
      </c>
      <c r="HP2" s="51">
        <v>105622579</v>
      </c>
      <c r="HQ2" s="51">
        <v>158956823</v>
      </c>
      <c r="HR2" s="51">
        <v>100051395</v>
      </c>
      <c r="HS2" s="51">
        <v>527249157</v>
      </c>
      <c r="HT2" s="51">
        <v>356807705</v>
      </c>
      <c r="HU2" s="51">
        <v>58905427</v>
      </c>
      <c r="HV2" s="51">
        <v>41732842</v>
      </c>
      <c r="HW2" s="51">
        <v>-433445260</v>
      </c>
      <c r="HX2" s="51">
        <v>57021565</v>
      </c>
      <c r="HY2" s="51">
        <v>1539252</v>
      </c>
      <c r="HZ2" s="51">
        <v>106234580</v>
      </c>
      <c r="IA2" s="51">
        <v>68930026</v>
      </c>
      <c r="IB2" s="51">
        <v>173338316</v>
      </c>
      <c r="IC2" s="51">
        <v>763128767</v>
      </c>
      <c r="ID2" s="51">
        <v>597174828</v>
      </c>
      <c r="IE2" s="51">
        <v>476052318</v>
      </c>
      <c r="IF2" s="51">
        <v>217265189</v>
      </c>
      <c r="IG2" s="51">
        <v>165953938</v>
      </c>
      <c r="IH2" s="51">
        <v>16518786</v>
      </c>
      <c r="II2" s="51">
        <v>34106642</v>
      </c>
      <c r="IJ2" s="51">
        <v>-50987</v>
      </c>
      <c r="IK2" s="51">
        <v>-384003</v>
      </c>
      <c r="IL2" s="51">
        <v>-8507</v>
      </c>
      <c r="IM2" s="51">
        <v>-116370</v>
      </c>
      <c r="IN2" s="51">
        <v>-4601533</v>
      </c>
      <c r="IO2" s="51">
        <v>7187</v>
      </c>
      <c r="IP2" s="51">
        <v>-110985</v>
      </c>
      <c r="IQ2" s="51">
        <v>-269075</v>
      </c>
      <c r="IR2" s="51">
        <v>-3442314</v>
      </c>
      <c r="IS2" s="51">
        <v>475604</v>
      </c>
      <c r="IT2" s="51">
        <v>-702082</v>
      </c>
      <c r="IU2" s="51">
        <v>485222</v>
      </c>
      <c r="IV2" s="51">
        <v>27936</v>
      </c>
      <c r="IW2" s="51">
        <v>119913</v>
      </c>
      <c r="IX2" s="51">
        <v>4305</v>
      </c>
      <c r="IY2" s="51">
        <v>3438303</v>
      </c>
      <c r="IZ2" s="51">
        <v>562960</v>
      </c>
      <c r="JA2" s="51">
        <v>4622365</v>
      </c>
      <c r="JB2" s="51">
        <v>0</v>
      </c>
      <c r="JC2" s="51">
        <v>28198</v>
      </c>
      <c r="JD2" s="51">
        <v>135881</v>
      </c>
      <c r="JE2" s="51">
        <v>1134</v>
      </c>
      <c r="JF2" s="51">
        <v>7397</v>
      </c>
      <c r="JG2" s="51">
        <v>3562514</v>
      </c>
      <c r="JH2" s="51">
        <v>10078102</v>
      </c>
      <c r="JI2" s="51">
        <v>1205</v>
      </c>
      <c r="JJ2" s="51">
        <v>7676274</v>
      </c>
      <c r="JK2" s="51">
        <v>10076897</v>
      </c>
      <c r="JL2" s="51">
        <v>1948175</v>
      </c>
      <c r="JM2" s="51">
        <v>0</v>
      </c>
      <c r="JN2" s="51">
        <v>453653</v>
      </c>
      <c r="JO2" s="51">
        <v>4086563</v>
      </c>
      <c r="JP2" s="51">
        <v>164409850</v>
      </c>
      <c r="JQ2" s="51">
        <v>68039690</v>
      </c>
      <c r="JR2" s="51">
        <v>18021322</v>
      </c>
      <c r="JS2" s="51">
        <v>96370160</v>
      </c>
      <c r="JT2" s="51">
        <v>33968</v>
      </c>
      <c r="JU2" s="51">
        <v>1095844</v>
      </c>
      <c r="JV2" s="51">
        <v>145126894</v>
      </c>
      <c r="JW2" s="51">
        <v>1664592</v>
      </c>
      <c r="JX2" s="51">
        <v>13955762</v>
      </c>
      <c r="JY2" s="51">
        <v>10102925</v>
      </c>
      <c r="JZ2" s="51">
        <v>1509020</v>
      </c>
      <c r="KA2" s="51">
        <v>3852837</v>
      </c>
      <c r="KB2" s="51">
        <v>1324699</v>
      </c>
      <c r="KC2" s="51">
        <v>86730</v>
      </c>
      <c r="KD2" s="51">
        <v>11035314</v>
      </c>
      <c r="KE2" s="51">
        <v>9313669</v>
      </c>
      <c r="KF2" s="51">
        <v>188443712</v>
      </c>
      <c r="KG2" s="51">
        <v>78143819</v>
      </c>
      <c r="KH2" s="51">
        <v>27206616</v>
      </c>
      <c r="KI2" s="51">
        <v>110299894</v>
      </c>
      <c r="KJ2" s="51">
        <v>3306841</v>
      </c>
      <c r="KK2" s="51">
        <v>1182573</v>
      </c>
      <c r="KL2" s="51">
        <v>156615862</v>
      </c>
      <c r="KM2" s="51">
        <v>9217115</v>
      </c>
      <c r="KN2" s="51">
        <v>187230690</v>
      </c>
      <c r="KO2" s="51">
        <v>77066929</v>
      </c>
      <c r="KP2" s="51">
        <v>27206616</v>
      </c>
      <c r="KQ2" s="51">
        <v>110163762</v>
      </c>
      <c r="KR2" s="51">
        <v>3306841</v>
      </c>
      <c r="KS2" s="51">
        <v>1182573</v>
      </c>
      <c r="KT2" s="51">
        <v>155402840</v>
      </c>
      <c r="KU2" s="51">
        <v>99640</v>
      </c>
      <c r="KV2" s="51">
        <v>1213022</v>
      </c>
      <c r="KW2" s="51">
        <v>1076890</v>
      </c>
      <c r="KX2" s="51">
        <v>0</v>
      </c>
      <c r="KY2" s="51">
        <v>136132</v>
      </c>
      <c r="KZ2" s="51">
        <v>0</v>
      </c>
      <c r="LA2" s="51">
        <v>0</v>
      </c>
      <c r="LB2" s="51">
        <v>1213022</v>
      </c>
      <c r="LC2" s="51">
        <v>863397</v>
      </c>
      <c r="LD2" s="51">
        <v>189307109</v>
      </c>
    </row>
    <row r="3" spans="1:316" x14ac:dyDescent="0.25">
      <c r="A3" s="79" t="s">
        <v>721</v>
      </c>
      <c r="B3" s="80">
        <v>11</v>
      </c>
      <c r="C3" s="51">
        <v>-1051651</v>
      </c>
      <c r="D3" s="51">
        <v>0</v>
      </c>
      <c r="E3" s="51">
        <v>29903238</v>
      </c>
      <c r="F3" s="51">
        <v>0</v>
      </c>
      <c r="G3" s="51">
        <v>29903238</v>
      </c>
      <c r="H3" s="51">
        <v>0</v>
      </c>
      <c r="I3" s="51">
        <v>0</v>
      </c>
      <c r="J3" s="51">
        <v>-7592648</v>
      </c>
      <c r="K3" s="51">
        <v>0</v>
      </c>
      <c r="L3" s="51">
        <v>214103</v>
      </c>
      <c r="M3" s="51">
        <v>0</v>
      </c>
      <c r="N3" s="51">
        <v>13285071</v>
      </c>
      <c r="O3" s="51">
        <v>0</v>
      </c>
      <c r="P3" s="51">
        <v>-375953</v>
      </c>
      <c r="Q3" s="51">
        <v>-37475191</v>
      </c>
      <c r="R3" s="51">
        <v>-85272987</v>
      </c>
      <c r="S3" s="51">
        <v>0</v>
      </c>
      <c r="T3" s="51">
        <v>0</v>
      </c>
      <c r="U3" s="51">
        <v>0</v>
      </c>
      <c r="V3" s="51">
        <v>57422697</v>
      </c>
      <c r="W3" s="51">
        <v>-7257956</v>
      </c>
      <c r="X3" s="51">
        <v>57422858</v>
      </c>
      <c r="Y3" s="51">
        <v>2193</v>
      </c>
      <c r="Z3" s="51">
        <v>-24104125</v>
      </c>
      <c r="AA3" s="51">
        <v>-1260928</v>
      </c>
      <c r="AB3" s="51">
        <v>6476</v>
      </c>
      <c r="AC3" s="51">
        <v>0</v>
      </c>
      <c r="AD3" s="51">
        <v>-8644147</v>
      </c>
      <c r="AE3" s="51">
        <v>-1922</v>
      </c>
      <c r="AF3" s="51">
        <v>151</v>
      </c>
      <c r="AG3" s="51">
        <v>151</v>
      </c>
      <c r="AH3" s="51">
        <v>1884283</v>
      </c>
      <c r="AI3" s="51">
        <v>-375953</v>
      </c>
      <c r="AJ3" s="51">
        <v>-120</v>
      </c>
      <c r="AK3" s="51">
        <v>0</v>
      </c>
      <c r="AL3" s="51">
        <v>-2599</v>
      </c>
      <c r="AM3" s="51">
        <v>0</v>
      </c>
      <c r="AN3" s="51">
        <v>0</v>
      </c>
      <c r="AO3" s="51">
        <v>-59263</v>
      </c>
      <c r="AP3" s="51">
        <v>0</v>
      </c>
      <c r="AQ3" s="51">
        <v>0</v>
      </c>
      <c r="AR3" s="51">
        <v>2193</v>
      </c>
      <c r="AS3" s="51">
        <v>1386191</v>
      </c>
      <c r="AT3" s="51">
        <v>677</v>
      </c>
      <c r="AU3" s="51">
        <v>-161</v>
      </c>
      <c r="AV3" s="51">
        <v>0</v>
      </c>
      <c r="AW3" s="51">
        <v>-120</v>
      </c>
      <c r="AX3" s="51">
        <v>0</v>
      </c>
      <c r="AY3" s="51">
        <v>-6808</v>
      </c>
      <c r="AZ3" s="51">
        <v>6206457</v>
      </c>
      <c r="BA3" s="51">
        <v>-24097649</v>
      </c>
      <c r="BB3" s="51">
        <v>-60405162</v>
      </c>
      <c r="BC3" s="51">
        <v>0</v>
      </c>
      <c r="BD3" s="51">
        <v>-237798</v>
      </c>
      <c r="BE3" s="51">
        <v>13951251</v>
      </c>
      <c r="BF3" s="51">
        <v>770000</v>
      </c>
      <c r="BG3" s="51">
        <v>0</v>
      </c>
      <c r="BH3" s="51">
        <v>4234518</v>
      </c>
      <c r="BI3" s="51">
        <v>926599530</v>
      </c>
      <c r="BJ3" s="51">
        <v>1029730</v>
      </c>
      <c r="BK3" s="51">
        <v>20875338</v>
      </c>
      <c r="BL3" s="51">
        <v>19652313</v>
      </c>
      <c r="BM3" s="51">
        <v>0</v>
      </c>
      <c r="BN3" s="51">
        <v>2308951</v>
      </c>
      <c r="BO3" s="51">
        <v>4319322</v>
      </c>
      <c r="BP3" s="51">
        <v>0</v>
      </c>
      <c r="BQ3" s="51">
        <v>0</v>
      </c>
      <c r="BR3" s="51">
        <v>0</v>
      </c>
      <c r="BS3" s="51">
        <v>127165</v>
      </c>
      <c r="BT3" s="51">
        <v>28230</v>
      </c>
      <c r="BU3" s="51">
        <v>0</v>
      </c>
      <c r="BV3" s="51">
        <v>83744038</v>
      </c>
      <c r="BW3" s="51">
        <v>397017455</v>
      </c>
      <c r="BX3" s="51">
        <v>206494</v>
      </c>
      <c r="BY3" s="51">
        <v>0</v>
      </c>
      <c r="BZ3" s="51">
        <v>0</v>
      </c>
      <c r="CA3" s="51">
        <v>0</v>
      </c>
      <c r="CB3" s="51">
        <v>244</v>
      </c>
      <c r="CC3" s="51">
        <v>0</v>
      </c>
      <c r="CD3" s="51">
        <v>0</v>
      </c>
      <c r="CE3" s="51">
        <v>0</v>
      </c>
      <c r="CF3" s="51">
        <v>602</v>
      </c>
      <c r="CG3" s="51">
        <v>0</v>
      </c>
      <c r="CH3" s="51">
        <v>602</v>
      </c>
      <c r="CI3" s="51">
        <v>0</v>
      </c>
      <c r="CJ3" s="51">
        <v>0</v>
      </c>
      <c r="CK3" s="51">
        <v>48008802</v>
      </c>
      <c r="CL3" s="51">
        <v>123896537</v>
      </c>
      <c r="CM3" s="51">
        <v>268916</v>
      </c>
      <c r="CN3" s="51">
        <v>190910842</v>
      </c>
      <c r="CO3" s="51">
        <v>0</v>
      </c>
      <c r="CP3" s="51">
        <v>699110213</v>
      </c>
      <c r="CQ3" s="51">
        <v>56913</v>
      </c>
      <c r="CR3" s="51">
        <v>595954602</v>
      </c>
      <c r="CS3" s="51">
        <v>102949118</v>
      </c>
      <c r="CT3" s="51">
        <v>62162</v>
      </c>
      <c r="CU3" s="51">
        <v>102488833</v>
      </c>
      <c r="CV3" s="51">
        <v>793670018</v>
      </c>
      <c r="CW3" s="51">
        <v>6726796</v>
      </c>
      <c r="CX3" s="51">
        <v>13698731</v>
      </c>
      <c r="CY3" s="51">
        <v>361299714</v>
      </c>
      <c r="CZ3" s="51">
        <v>49079897</v>
      </c>
      <c r="DA3" s="51">
        <v>389925767</v>
      </c>
      <c r="DB3" s="51">
        <v>110674374</v>
      </c>
      <c r="DC3" s="51">
        <v>144427048</v>
      </c>
      <c r="DD3" s="51">
        <v>243105021</v>
      </c>
      <c r="DE3" s="51">
        <v>38792747</v>
      </c>
      <c r="DF3" s="51">
        <v>0</v>
      </c>
      <c r="DG3" s="51">
        <v>2710110</v>
      </c>
      <c r="DH3" s="51">
        <v>698903720</v>
      </c>
      <c r="DI3" s="51">
        <v>155395</v>
      </c>
      <c r="DJ3" s="51">
        <v>0</v>
      </c>
      <c r="DK3" s="51">
        <v>0</v>
      </c>
      <c r="DL3" s="51">
        <v>102949118</v>
      </c>
      <c r="DM3" s="51">
        <v>136831585</v>
      </c>
      <c r="DN3" s="51">
        <v>0</v>
      </c>
      <c r="DO3" s="51">
        <v>0</v>
      </c>
      <c r="DP3" s="51">
        <v>0</v>
      </c>
      <c r="DQ3" s="51">
        <v>17343362</v>
      </c>
      <c r="DR3" s="51">
        <v>72080022</v>
      </c>
      <c r="DS3" s="51">
        <v>139515</v>
      </c>
      <c r="DT3" s="51">
        <v>3974388</v>
      </c>
      <c r="DU3" s="51">
        <v>926599529</v>
      </c>
      <c r="DV3" s="51">
        <v>0</v>
      </c>
      <c r="DW3" s="51">
        <v>0</v>
      </c>
      <c r="DX3" s="51">
        <v>143497</v>
      </c>
      <c r="DY3" s="51">
        <v>10894016</v>
      </c>
      <c r="DZ3" s="51">
        <v>4951299</v>
      </c>
      <c r="EA3" s="51">
        <v>0</v>
      </c>
      <c r="EB3" s="51">
        <v>0</v>
      </c>
      <c r="EC3" s="51">
        <v>4908007</v>
      </c>
      <c r="ED3" s="51">
        <v>453100</v>
      </c>
      <c r="EE3" s="51">
        <v>518234</v>
      </c>
      <c r="EF3" s="51">
        <v>0</v>
      </c>
      <c r="EG3" s="51">
        <v>518234</v>
      </c>
      <c r="EH3" s="51">
        <v>0</v>
      </c>
      <c r="EI3" s="51">
        <v>2365705</v>
      </c>
      <c r="EJ3" s="51">
        <v>5373396</v>
      </c>
      <c r="EK3" s="51">
        <v>3158130</v>
      </c>
      <c r="EL3" s="51">
        <v>1106265</v>
      </c>
      <c r="EM3" s="51">
        <v>0</v>
      </c>
      <c r="EN3" s="51">
        <v>12816177</v>
      </c>
      <c r="EO3" s="51">
        <v>23762</v>
      </c>
      <c r="EP3" s="51">
        <v>1287432</v>
      </c>
      <c r="EQ3" s="51">
        <v>5983154</v>
      </c>
      <c r="ER3" s="51">
        <v>71384056</v>
      </c>
      <c r="ES3" s="51">
        <v>2855</v>
      </c>
      <c r="ET3" s="51">
        <v>33151</v>
      </c>
      <c r="EU3" s="51">
        <v>64238243</v>
      </c>
      <c r="EV3" s="51">
        <v>1608682</v>
      </c>
      <c r="EW3" s="51">
        <v>1243330</v>
      </c>
      <c r="EX3" s="51">
        <v>22351128</v>
      </c>
      <c r="EY3" s="51">
        <v>0</v>
      </c>
      <c r="EZ3" s="51">
        <v>-1046640</v>
      </c>
      <c r="FA3" s="51">
        <v>-212040</v>
      </c>
      <c r="FB3" s="51">
        <v>0</v>
      </c>
      <c r="FC3" s="51">
        <v>0</v>
      </c>
      <c r="FD3" s="51">
        <v>-185994</v>
      </c>
      <c r="FE3" s="51">
        <v>-434318</v>
      </c>
      <c r="FF3" s="51">
        <v>-214020</v>
      </c>
      <c r="FG3" s="51">
        <v>-269</v>
      </c>
      <c r="FH3" s="51">
        <v>0</v>
      </c>
      <c r="FI3" s="51">
        <v>0</v>
      </c>
      <c r="FJ3" s="51">
        <v>-23093097</v>
      </c>
      <c r="FK3" s="51">
        <v>-80633</v>
      </c>
      <c r="FL3" s="51">
        <v>-12598</v>
      </c>
      <c r="FM3" s="51">
        <v>-18773632</v>
      </c>
      <c r="FN3" s="51">
        <v>-154965</v>
      </c>
      <c r="FO3" s="51">
        <v>-214001</v>
      </c>
      <c r="FP3" s="51">
        <v>-10462</v>
      </c>
      <c r="FQ3" s="51">
        <v>-643468</v>
      </c>
      <c r="FR3" s="51">
        <v>-3186327</v>
      </c>
      <c r="FS3" s="51">
        <v>-17010</v>
      </c>
      <c r="FT3" s="51">
        <v>-780246</v>
      </c>
      <c r="FU3" s="51">
        <v>0</v>
      </c>
      <c r="FV3" s="51">
        <v>0</v>
      </c>
      <c r="FW3" s="51">
        <v>-701927</v>
      </c>
      <c r="FX3" s="51">
        <v>-6048</v>
      </c>
      <c r="FY3" s="51">
        <v>0</v>
      </c>
      <c r="FZ3" s="51">
        <v>-3303</v>
      </c>
      <c r="GA3" s="51">
        <v>-52113</v>
      </c>
      <c r="GB3" s="51">
        <v>-16645</v>
      </c>
      <c r="GC3" s="51">
        <v>-211</v>
      </c>
      <c r="GD3" s="51">
        <v>-20147813</v>
      </c>
      <c r="GE3" s="51">
        <v>-16512794</v>
      </c>
      <c r="GF3" s="51">
        <v>-3458642</v>
      </c>
      <c r="GG3" s="51">
        <v>0</v>
      </c>
      <c r="GH3" s="51">
        <v>0</v>
      </c>
      <c r="GI3" s="51">
        <v>-176378</v>
      </c>
      <c r="GJ3" s="51">
        <v>-20147813</v>
      </c>
      <c r="GK3" s="51">
        <v>-30256061</v>
      </c>
      <c r="GL3" s="51">
        <v>16104</v>
      </c>
      <c r="GM3" s="51">
        <v>0</v>
      </c>
      <c r="GN3" s="51">
        <v>-216759</v>
      </c>
      <c r="GO3" s="51">
        <v>-10198286</v>
      </c>
      <c r="GP3" s="51">
        <v>-77801</v>
      </c>
      <c r="GQ3" s="51">
        <v>186847</v>
      </c>
      <c r="GR3" s="51">
        <v>2117494</v>
      </c>
      <c r="GS3" s="51">
        <v>0</v>
      </c>
      <c r="GT3" s="51">
        <v>-60405189</v>
      </c>
      <c r="GU3" s="51">
        <v>-22402447</v>
      </c>
      <c r="GV3" s="51">
        <v>-7339</v>
      </c>
      <c r="GW3" s="51">
        <v>0</v>
      </c>
      <c r="GX3" s="51">
        <v>0</v>
      </c>
      <c r="GY3" s="51">
        <v>32703</v>
      </c>
      <c r="GZ3" s="51">
        <v>6457</v>
      </c>
      <c r="HA3" s="51">
        <v>15316</v>
      </c>
      <c r="HB3" s="51">
        <v>1182302</v>
      </c>
      <c r="HC3" s="51">
        <v>1826900</v>
      </c>
      <c r="HD3" s="51">
        <v>1901</v>
      </c>
      <c r="HE3" s="51">
        <v>13951251</v>
      </c>
      <c r="HF3" s="51">
        <v>24321</v>
      </c>
      <c r="HG3" s="51">
        <v>886993</v>
      </c>
      <c r="HH3" s="51">
        <v>9012043</v>
      </c>
      <c r="HI3" s="51">
        <v>67318</v>
      </c>
      <c r="HJ3" s="51">
        <v>775469</v>
      </c>
      <c r="HK3" s="51">
        <v>552587</v>
      </c>
      <c r="HL3" s="51">
        <v>-3190371</v>
      </c>
      <c r="HM3" s="51">
        <v>1883391</v>
      </c>
      <c r="HN3" s="51">
        <v>51870614</v>
      </c>
      <c r="HO3" s="51">
        <v>2038706</v>
      </c>
      <c r="HP3" s="51">
        <v>111993247</v>
      </c>
      <c r="HQ3" s="51">
        <v>237474342</v>
      </c>
      <c r="HR3" s="51">
        <v>85074625</v>
      </c>
      <c r="HS3" s="51">
        <v>290874665</v>
      </c>
      <c r="HT3" s="51">
        <v>137527680</v>
      </c>
      <c r="HU3" s="51">
        <v>152399717</v>
      </c>
      <c r="HV3" s="51">
        <v>39315035</v>
      </c>
      <c r="HW3" s="51">
        <v>25034101</v>
      </c>
      <c r="HX3" s="51">
        <v>1205550</v>
      </c>
      <c r="HY3" s="51">
        <v>360</v>
      </c>
      <c r="HZ3" s="51">
        <v>8544115</v>
      </c>
      <c r="IA3" s="51">
        <v>2253716</v>
      </c>
      <c r="IB3" s="51">
        <v>5273065</v>
      </c>
      <c r="IC3" s="51">
        <v>60698014</v>
      </c>
      <c r="ID3" s="51">
        <v>47234895</v>
      </c>
      <c r="IE3" s="51">
        <v>21494213</v>
      </c>
      <c r="IF3" s="51">
        <v>13809189</v>
      </c>
      <c r="IG3" s="51">
        <v>13463119</v>
      </c>
      <c r="IH3" s="51">
        <v>158243</v>
      </c>
      <c r="II3" s="51">
        <v>1006121</v>
      </c>
      <c r="IJ3" s="51">
        <v>-26980</v>
      </c>
      <c r="IK3" s="51">
        <v>-21689</v>
      </c>
      <c r="IL3" s="51">
        <v>-4800</v>
      </c>
      <c r="IM3" s="51">
        <v>-2383</v>
      </c>
      <c r="IN3" s="51">
        <v>-455890</v>
      </c>
      <c r="IO3" s="51">
        <v>0</v>
      </c>
      <c r="IP3" s="51">
        <v>0</v>
      </c>
      <c r="IQ3" s="51">
        <v>0</v>
      </c>
      <c r="IR3" s="51">
        <v>-126882</v>
      </c>
      <c r="IS3" s="51">
        <v>38851</v>
      </c>
      <c r="IT3" s="51">
        <v>-312005</v>
      </c>
      <c r="IU3" s="51">
        <v>37937</v>
      </c>
      <c r="IV3" s="51">
        <v>8267</v>
      </c>
      <c r="IW3" s="51">
        <v>15854</v>
      </c>
      <c r="IX3" s="51">
        <v>289</v>
      </c>
      <c r="IY3" s="51">
        <v>258680</v>
      </c>
      <c r="IZ3" s="51">
        <v>31111</v>
      </c>
      <c r="JA3" s="51">
        <v>330402</v>
      </c>
      <c r="JB3" s="51">
        <v>0</v>
      </c>
      <c r="JC3" s="51">
        <v>8398</v>
      </c>
      <c r="JD3" s="51">
        <v>2673</v>
      </c>
      <c r="JE3" s="51">
        <v>0</v>
      </c>
      <c r="JF3" s="51">
        <v>3311</v>
      </c>
      <c r="JG3" s="51">
        <v>274667</v>
      </c>
      <c r="JH3" s="51">
        <v>857823</v>
      </c>
      <c r="JI3" s="51">
        <v>0</v>
      </c>
      <c r="JJ3" s="51">
        <v>0</v>
      </c>
      <c r="JK3" s="51">
        <v>857823</v>
      </c>
      <c r="JL3" s="51">
        <v>423499</v>
      </c>
      <c r="JM3" s="51">
        <v>0</v>
      </c>
      <c r="JN3" s="51">
        <v>434324</v>
      </c>
      <c r="JO3" s="51">
        <v>821500</v>
      </c>
      <c r="JP3" s="51">
        <v>27573097</v>
      </c>
      <c r="JQ3" s="51">
        <v>2826919</v>
      </c>
      <c r="JR3" s="51">
        <v>21070732</v>
      </c>
      <c r="JS3" s="51">
        <v>24746178</v>
      </c>
      <c r="JT3" s="51">
        <v>696456</v>
      </c>
      <c r="JU3" s="51">
        <v>1754</v>
      </c>
      <c r="JV3" s="51">
        <v>5807572</v>
      </c>
      <c r="JW3" s="51">
        <v>78299</v>
      </c>
      <c r="JX3" s="51">
        <v>1472336</v>
      </c>
      <c r="JY3" s="51">
        <v>341530</v>
      </c>
      <c r="JZ3" s="51">
        <v>1302031</v>
      </c>
      <c r="KA3" s="51">
        <v>1130806</v>
      </c>
      <c r="KB3" s="51">
        <v>31043</v>
      </c>
      <c r="KC3" s="51">
        <v>0</v>
      </c>
      <c r="KD3" s="51">
        <v>139264</v>
      </c>
      <c r="KE3" s="51">
        <v>1174466</v>
      </c>
      <c r="KF3" s="51">
        <v>29903256</v>
      </c>
      <c r="KG3" s="51">
        <v>3168449</v>
      </c>
      <c r="KH3" s="51">
        <v>22372763</v>
      </c>
      <c r="KI3" s="51">
        <v>26734807</v>
      </c>
      <c r="KJ3" s="51">
        <v>1150998</v>
      </c>
      <c r="KK3" s="51">
        <v>1754</v>
      </c>
      <c r="KL3" s="51">
        <v>6381160</v>
      </c>
      <c r="KM3" s="51">
        <v>1147216</v>
      </c>
      <c r="KN3" s="51">
        <v>28919866</v>
      </c>
      <c r="KO3" s="51">
        <v>2772162</v>
      </c>
      <c r="KP3" s="51">
        <v>22372763</v>
      </c>
      <c r="KQ3" s="51">
        <v>26147704</v>
      </c>
      <c r="KR3" s="51">
        <v>1116604</v>
      </c>
      <c r="KS3" s="51">
        <v>1754</v>
      </c>
      <c r="KT3" s="51">
        <v>5429942</v>
      </c>
      <c r="KU3" s="51">
        <v>27250</v>
      </c>
      <c r="KV3" s="51">
        <v>983390</v>
      </c>
      <c r="KW3" s="51">
        <v>396287</v>
      </c>
      <c r="KX3" s="51">
        <v>0</v>
      </c>
      <c r="KY3" s="51">
        <v>587103</v>
      </c>
      <c r="KZ3" s="51">
        <v>34394</v>
      </c>
      <c r="LA3" s="51">
        <v>0</v>
      </c>
      <c r="LB3" s="51">
        <v>948996</v>
      </c>
      <c r="LC3" s="51">
        <v>0</v>
      </c>
      <c r="LD3" s="51">
        <v>29903256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7.5703125" style="15" customWidth="1"/>
    <col min="5" max="5" width="15.57031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25.5" customHeight="1" x14ac:dyDescent="0.25">
      <c r="C4" s="66" t="s">
        <v>1123</v>
      </c>
      <c r="D4" s="67"/>
      <c r="E4" s="67"/>
    </row>
    <row r="5" spans="1:5" ht="15.75" customHeight="1" x14ac:dyDescent="0.25">
      <c r="C5" s="61" t="s">
        <v>1043</v>
      </c>
      <c r="D5" s="62"/>
      <c r="E5" s="63"/>
    </row>
    <row r="6" spans="1:5" ht="22.5" customHeight="1" x14ac:dyDescent="0.25">
      <c r="C6" s="1"/>
      <c r="D6" s="5"/>
      <c r="E6" s="2" t="s">
        <v>980</v>
      </c>
    </row>
    <row r="7" spans="1:5" ht="15" customHeight="1" x14ac:dyDescent="0.25">
      <c r="B7" s="8" t="s">
        <v>1073</v>
      </c>
      <c r="C7" s="1"/>
      <c r="D7" s="5" t="s">
        <v>1044</v>
      </c>
      <c r="E7" s="2"/>
    </row>
    <row r="8" spans="1:5" ht="15" customHeight="1" x14ac:dyDescent="0.25">
      <c r="A8" s="3" t="s">
        <v>1046</v>
      </c>
      <c r="B8" t="str">
        <f>"PR_"&amp;$B$7&amp;"_"&amp;A8</f>
        <v>PR_PeRe_GAH</v>
      </c>
      <c r="C8" s="1" t="s">
        <v>5</v>
      </c>
      <c r="D8" s="13" t="s">
        <v>1045</v>
      </c>
      <c r="E8" s="11">
        <f>INDEX(LivTpk,2,MATCH($B8,LivTpk_var,0))</f>
        <v>4305</v>
      </c>
    </row>
    <row r="9" spans="1:5" ht="15" customHeight="1" x14ac:dyDescent="0.25">
      <c r="A9" s="13"/>
      <c r="C9" s="1"/>
      <c r="D9" s="13"/>
      <c r="E9" s="13"/>
    </row>
    <row r="10" spans="1:5" ht="15" customHeight="1" x14ac:dyDescent="0.25">
      <c r="A10" s="13"/>
      <c r="C10" s="1"/>
      <c r="D10" s="5" t="s">
        <v>1047</v>
      </c>
      <c r="E10" s="13"/>
    </row>
    <row r="11" spans="1:5" ht="15" customHeight="1" x14ac:dyDescent="0.25">
      <c r="A11" s="3" t="s">
        <v>1049</v>
      </c>
      <c r="B11" t="str">
        <f t="shared" ref="B11:B15" si="0">"PR_"&amp;$B$7&amp;"_"&amp;A11</f>
        <v>PR_PeRe_Lon</v>
      </c>
      <c r="C11" s="1" t="s">
        <v>6</v>
      </c>
      <c r="D11" s="13" t="s">
        <v>1048</v>
      </c>
      <c r="E11" s="11">
        <f>INDEX(LivTpk,2,MATCH($B11,LivTpk_var,0))</f>
        <v>3438303</v>
      </c>
    </row>
    <row r="12" spans="1:5" ht="15" customHeight="1" x14ac:dyDescent="0.25">
      <c r="A12" s="3" t="s">
        <v>1051</v>
      </c>
      <c r="B12" t="str">
        <f t="shared" si="0"/>
        <v>PR_PeRe_Pen</v>
      </c>
      <c r="C12" s="1" t="s">
        <v>7</v>
      </c>
      <c r="D12" s="13" t="s">
        <v>1050</v>
      </c>
      <c r="E12" s="11">
        <f>INDEX(LivTpk,2,MATCH($B12,LivTpk_var,0))</f>
        <v>562960</v>
      </c>
    </row>
    <row r="13" spans="1:5" ht="15" customHeight="1" x14ac:dyDescent="0.25">
      <c r="A13" s="3" t="s">
        <v>1053</v>
      </c>
      <c r="B13" t="str">
        <f t="shared" si="0"/>
        <v>PR_PeRe_SoSi</v>
      </c>
      <c r="C13" s="1" t="s">
        <v>8</v>
      </c>
      <c r="D13" s="13" t="s">
        <v>1052</v>
      </c>
      <c r="E13" s="11">
        <f>INDEX(LivTpk,2,MATCH($B13,LivTpk_var,0))</f>
        <v>135881</v>
      </c>
    </row>
    <row r="14" spans="1:5" ht="15" customHeight="1" x14ac:dyDescent="0.25">
      <c r="A14" s="3" t="s">
        <v>1055</v>
      </c>
      <c r="B14" t="str">
        <f t="shared" si="0"/>
        <v>PR_PeRe_Afg</v>
      </c>
      <c r="C14" s="1" t="s">
        <v>9</v>
      </c>
      <c r="D14" s="13" t="s">
        <v>1054</v>
      </c>
      <c r="E14" s="11">
        <f>INDEX(LivTpk,2,MATCH($B14,LivTpk_var,0))</f>
        <v>485222</v>
      </c>
    </row>
    <row r="15" spans="1:5" ht="15" customHeight="1" x14ac:dyDescent="0.25">
      <c r="A15" s="3" t="s">
        <v>1057</v>
      </c>
      <c r="B15" t="str">
        <f t="shared" si="0"/>
        <v>PR_PeRe_PuTot</v>
      </c>
      <c r="C15" s="4" t="s">
        <v>10</v>
      </c>
      <c r="D15" s="5" t="s">
        <v>1056</v>
      </c>
      <c r="E15" s="11">
        <f>INDEX(LivTpk,2,MATCH($B15,LivTpk_var,0))</f>
        <v>4622365</v>
      </c>
    </row>
    <row r="16" spans="1:5" ht="15" customHeight="1" x14ac:dyDescent="0.25">
      <c r="A16" s="13"/>
      <c r="C16" s="1"/>
      <c r="D16" s="5" t="s">
        <v>1058</v>
      </c>
      <c r="E16" s="13"/>
    </row>
    <row r="17" spans="1:5" ht="15" customHeight="1" x14ac:dyDescent="0.25">
      <c r="A17" s="3" t="s">
        <v>1060</v>
      </c>
      <c r="B17" t="str">
        <f>"PR_"&amp;$B$7&amp;"_"&amp;A17</f>
        <v>PR_PeRe_Rep</v>
      </c>
      <c r="C17" s="1" t="s">
        <v>11</v>
      </c>
      <c r="D17" s="13" t="s">
        <v>1059</v>
      </c>
      <c r="E17" s="11">
        <f>INDEX(LivTpk,2,MATCH($B17,LivTpk_var,0))</f>
        <v>0</v>
      </c>
    </row>
    <row r="18" spans="1:5" ht="15" customHeight="1" x14ac:dyDescent="0.25">
      <c r="A18" s="3" t="s">
        <v>1062</v>
      </c>
      <c r="B18" t="str">
        <f>"PR_"&amp;$B$7&amp;"_"&amp;A18</f>
        <v>PR_PeRe_Bes</v>
      </c>
      <c r="C18" s="1" t="s">
        <v>12</v>
      </c>
      <c r="D18" s="13" t="s">
        <v>1061</v>
      </c>
      <c r="E18" s="11">
        <f>INDEX(LivTpk,2,MATCH($B18,LivTpk_var,0))</f>
        <v>27936</v>
      </c>
    </row>
    <row r="19" spans="1:5" ht="15" customHeight="1" x14ac:dyDescent="0.25">
      <c r="A19" s="3" t="s">
        <v>1064</v>
      </c>
      <c r="B19" t="str">
        <f>"PR_"&amp;$B$7&amp;"_"&amp;A19</f>
        <v>PR_PeRe_Dir</v>
      </c>
      <c r="C19" s="1" t="s">
        <v>13</v>
      </c>
      <c r="D19" s="13" t="s">
        <v>1063</v>
      </c>
      <c r="E19" s="11">
        <f>INDEX(LivTpk,2,MATCH($B19,LivTpk_var,0))</f>
        <v>119913</v>
      </c>
    </row>
    <row r="20" spans="1:5" ht="15" customHeight="1" x14ac:dyDescent="0.25">
      <c r="A20" s="13"/>
      <c r="C20" s="1"/>
      <c r="D20" s="5" t="s">
        <v>1065</v>
      </c>
      <c r="E20" s="13"/>
    </row>
    <row r="21" spans="1:5" ht="15" customHeight="1" x14ac:dyDescent="0.25">
      <c r="A21" s="3" t="s">
        <v>1067</v>
      </c>
      <c r="B21" t="str">
        <f>"PR_"&amp;$B$7&amp;"_"&amp;A21</f>
        <v>PR_PeRe_TaBes</v>
      </c>
      <c r="C21" s="1" t="s">
        <v>14</v>
      </c>
      <c r="D21" s="13" t="s">
        <v>1066</v>
      </c>
      <c r="E21" s="11">
        <f>INDEX(LivTpk,2,MATCH($B21,LivTpk_var,0))</f>
        <v>1134</v>
      </c>
    </row>
    <row r="22" spans="1:5" ht="15" customHeight="1" x14ac:dyDescent="0.25">
      <c r="A22" s="13"/>
      <c r="C22" s="1"/>
      <c r="D22" s="13"/>
      <c r="E22" s="13"/>
    </row>
    <row r="23" spans="1:5" ht="15" customHeight="1" x14ac:dyDescent="0.25">
      <c r="A23" s="13"/>
      <c r="C23" s="1"/>
      <c r="D23" s="5" t="s">
        <v>1068</v>
      </c>
      <c r="E23" s="13"/>
    </row>
    <row r="24" spans="1:5" ht="28.5" customHeight="1" x14ac:dyDescent="0.25">
      <c r="A24" s="3" t="s">
        <v>1070</v>
      </c>
      <c r="B24" t="str">
        <f>"PR_"&amp;$B$7&amp;"_"&amp;A24</f>
        <v>PR_PeRe_RhTot</v>
      </c>
      <c r="C24" s="4" t="s">
        <v>21</v>
      </c>
      <c r="D24" s="5" t="s">
        <v>1069</v>
      </c>
      <c r="E24" s="11">
        <f>INDEX(LivTpk,2,MATCH($B24,LivTpk_var,0))</f>
        <v>28198</v>
      </c>
    </row>
    <row r="25" spans="1:5" ht="15" customHeight="1" x14ac:dyDescent="0.25">
      <c r="A25" s="3" t="s">
        <v>1072</v>
      </c>
      <c r="B25" t="str">
        <f>"PR_"&amp;$B$7&amp;"_"&amp;A25</f>
        <v>PR_PeRe_XyTot</v>
      </c>
      <c r="C25" s="4" t="s">
        <v>22</v>
      </c>
      <c r="D25" s="5" t="s">
        <v>1071</v>
      </c>
      <c r="E25" s="11">
        <f>INDEX(LivTpk,2,MATCH($B25,LivTpk_var,0))</f>
        <v>7397</v>
      </c>
    </row>
    <row r="26" spans="1:5" x14ac:dyDescent="0.25"/>
    <row r="27" spans="1:5" hidden="1" x14ac:dyDescent="0.25">
      <c r="D27" s="12"/>
    </row>
  </sheetData>
  <sheetProtection algorithmName="SHA-512" hashValue="SIx6jLc2rIi9DUliYNAuwXY7VSO3WX1AcQpy6HkULCufBoU94E+SLG7cRW9HDCao0pwDefyLANMBUpQsFu9AMg==" saltValue="yqpica4ekzoCpUKPAdC/t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hidden="1" customWidth="1"/>
    <col min="2" max="2" width="5.140625" customWidth="1"/>
    <col min="3" max="3" width="42" style="15" customWidth="1"/>
    <col min="4" max="11" width="19.85546875" customWidth="1"/>
    <col min="12" max="12" width="9.140625" customWidth="1"/>
    <col min="13" max="16384" width="9.140625" hidden="1"/>
  </cols>
  <sheetData>
    <row r="1" spans="1:11" x14ac:dyDescent="0.25">
      <c r="B1" s="57" t="s">
        <v>913</v>
      </c>
      <c r="C1" s="57"/>
    </row>
    <row r="2" spans="1:11" x14ac:dyDescent="0.25"/>
    <row r="3" spans="1:11" x14ac:dyDescent="0.25"/>
    <row r="4" spans="1:11" ht="23.25" x14ac:dyDescent="0.25">
      <c r="B4" s="64" t="s">
        <v>1129</v>
      </c>
      <c r="C4" s="65"/>
      <c r="D4" s="65"/>
      <c r="E4" s="65"/>
      <c r="F4" s="65"/>
      <c r="G4" s="9"/>
      <c r="H4" s="9"/>
      <c r="I4" s="9"/>
      <c r="J4" s="9"/>
      <c r="K4" s="9"/>
    </row>
    <row r="5" spans="1:11" ht="15" customHeight="1" x14ac:dyDescent="0.25">
      <c r="B5" s="61" t="s">
        <v>916</v>
      </c>
      <c r="C5" s="62"/>
      <c r="D5" s="62"/>
      <c r="E5" s="62"/>
      <c r="F5" s="62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917</v>
      </c>
      <c r="E6" s="2" t="s">
        <v>918</v>
      </c>
      <c r="F6" s="2" t="s">
        <v>919</v>
      </c>
      <c r="G6" s="2" t="s">
        <v>941</v>
      </c>
      <c r="H6" s="2" t="s">
        <v>942</v>
      </c>
      <c r="I6" s="2" t="s">
        <v>943</v>
      </c>
      <c r="J6" s="2" t="s">
        <v>944</v>
      </c>
      <c r="K6" s="2" t="s">
        <v>1128</v>
      </c>
    </row>
    <row r="7" spans="1:11" ht="16.5" customHeight="1" x14ac:dyDescent="0.25">
      <c r="B7" s="1"/>
      <c r="C7" s="5" t="s">
        <v>920</v>
      </c>
      <c r="D7" s="13"/>
      <c r="E7" s="13"/>
      <c r="F7" s="13"/>
      <c r="G7" s="2"/>
      <c r="H7" s="2"/>
      <c r="I7" s="2"/>
      <c r="J7" s="2"/>
      <c r="K7" s="2"/>
    </row>
    <row r="8" spans="1:11" x14ac:dyDescent="0.25">
      <c r="A8" s="8" t="s">
        <v>925</v>
      </c>
      <c r="B8" s="1" t="s">
        <v>5</v>
      </c>
      <c r="C8" s="13" t="s">
        <v>921</v>
      </c>
      <c r="D8" s="11">
        <f t="shared" ref="D8:I10" si="0">INDEX(LivTpk,2,MATCH(D$19&amp;"_"&amp;$A8&amp;"_"&amp;D$20,LivTpk_var,0))</f>
        <v>3852837</v>
      </c>
      <c r="E8" s="11">
        <f t="shared" si="0"/>
        <v>96370160</v>
      </c>
      <c r="F8" s="11">
        <f t="shared" si="0"/>
        <v>10076897</v>
      </c>
      <c r="G8" s="11">
        <f t="shared" si="0"/>
        <v>110299894</v>
      </c>
      <c r="H8" s="11">
        <f t="shared" si="0"/>
        <v>110163762</v>
      </c>
      <c r="I8" s="11">
        <f t="shared" si="0"/>
        <v>136132</v>
      </c>
      <c r="J8" s="5"/>
      <c r="K8" s="5"/>
    </row>
    <row r="9" spans="1:11" x14ac:dyDescent="0.25">
      <c r="A9" s="8" t="s">
        <v>927</v>
      </c>
      <c r="B9" s="1" t="s">
        <v>6</v>
      </c>
      <c r="C9" s="13" t="s">
        <v>926</v>
      </c>
      <c r="D9" s="11">
        <f t="shared" si="0"/>
        <v>10102925</v>
      </c>
      <c r="E9" s="11">
        <f t="shared" si="0"/>
        <v>68039690</v>
      </c>
      <c r="F9" s="11">
        <f t="shared" si="0"/>
        <v>1205</v>
      </c>
      <c r="G9" s="11">
        <f t="shared" si="0"/>
        <v>78143819</v>
      </c>
      <c r="H9" s="11">
        <f t="shared" si="0"/>
        <v>77066929</v>
      </c>
      <c r="I9" s="11">
        <f t="shared" si="0"/>
        <v>1076890</v>
      </c>
      <c r="J9" s="5"/>
      <c r="K9" s="5"/>
    </row>
    <row r="10" spans="1:11" x14ac:dyDescent="0.25">
      <c r="A10" s="8" t="s">
        <v>929</v>
      </c>
      <c r="B10" s="4" t="s">
        <v>7</v>
      </c>
      <c r="C10" s="5" t="s">
        <v>928</v>
      </c>
      <c r="D10" s="11">
        <f t="shared" si="0"/>
        <v>13955762</v>
      </c>
      <c r="E10" s="11">
        <f t="shared" si="0"/>
        <v>164409850</v>
      </c>
      <c r="F10" s="11">
        <f t="shared" si="0"/>
        <v>10078102</v>
      </c>
      <c r="G10" s="11">
        <f t="shared" si="0"/>
        <v>188443712</v>
      </c>
      <c r="H10" s="11">
        <f t="shared" si="0"/>
        <v>187230690</v>
      </c>
      <c r="I10" s="11">
        <f t="shared" si="0"/>
        <v>1213022</v>
      </c>
      <c r="J10" s="11">
        <f>INDEX(LivTpk,2,MATCH(J$19&amp;"_"&amp;$A10&amp;"_"&amp;J$20,LivTpk_var,0))</f>
        <v>863397</v>
      </c>
      <c r="K10" s="11">
        <f>INDEX(LivTpk,2,MATCH(K$19&amp;"_"&amp;$A10&amp;"_"&amp;K$20,LivTpk_var,0))</f>
        <v>189307109</v>
      </c>
    </row>
    <row r="11" spans="1:11" x14ac:dyDescent="0.25">
      <c r="A11" s="8"/>
      <c r="B11" s="1"/>
      <c r="C11" s="5" t="s">
        <v>930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932</v>
      </c>
      <c r="B12" s="1" t="s">
        <v>8</v>
      </c>
      <c r="C12" s="13" t="s">
        <v>931</v>
      </c>
      <c r="D12" s="11">
        <f t="shared" ref="D12:I16" si="1">INDEX(LivTpk,2,MATCH(D$19&amp;"_"&amp;$A12&amp;"_"&amp;D$20,LivTpk_var,0))</f>
        <v>1509020</v>
      </c>
      <c r="E12" s="11">
        <f t="shared" si="1"/>
        <v>18021322</v>
      </c>
      <c r="F12" s="11">
        <f t="shared" si="1"/>
        <v>7676274</v>
      </c>
      <c r="G12" s="11">
        <f t="shared" si="1"/>
        <v>27206616</v>
      </c>
      <c r="H12" s="11">
        <f t="shared" si="1"/>
        <v>27206616</v>
      </c>
      <c r="I12" s="11">
        <f t="shared" si="1"/>
        <v>0</v>
      </c>
      <c r="J12" s="5"/>
      <c r="K12" s="5"/>
    </row>
    <row r="13" spans="1:11" ht="15" customHeight="1" x14ac:dyDescent="0.25">
      <c r="A13" s="8" t="s">
        <v>934</v>
      </c>
      <c r="B13" s="1" t="s">
        <v>9</v>
      </c>
      <c r="C13" s="13" t="s">
        <v>933</v>
      </c>
      <c r="D13" s="11">
        <f t="shared" si="1"/>
        <v>1324699</v>
      </c>
      <c r="E13" s="11">
        <f t="shared" si="1"/>
        <v>33968</v>
      </c>
      <c r="F13" s="11">
        <f t="shared" si="1"/>
        <v>1948175</v>
      </c>
      <c r="G13" s="11">
        <f t="shared" si="1"/>
        <v>3306841</v>
      </c>
      <c r="H13" s="11">
        <f t="shared" si="1"/>
        <v>3306841</v>
      </c>
      <c r="I13" s="11">
        <f t="shared" si="1"/>
        <v>0</v>
      </c>
      <c r="J13" s="5"/>
      <c r="K13" s="5"/>
    </row>
    <row r="14" spans="1:11" ht="25.5" x14ac:dyDescent="0.25">
      <c r="A14" s="8" t="s">
        <v>936</v>
      </c>
      <c r="B14" s="1" t="s">
        <v>10</v>
      </c>
      <c r="C14" s="13" t="s">
        <v>935</v>
      </c>
      <c r="D14" s="11">
        <f t="shared" si="1"/>
        <v>86730</v>
      </c>
      <c r="E14" s="11">
        <f t="shared" si="1"/>
        <v>1095844</v>
      </c>
      <c r="F14" s="11">
        <f t="shared" si="1"/>
        <v>0</v>
      </c>
      <c r="G14" s="11">
        <f t="shared" si="1"/>
        <v>1182573</v>
      </c>
      <c r="H14" s="11">
        <f t="shared" si="1"/>
        <v>1182573</v>
      </c>
      <c r="I14" s="11">
        <f t="shared" si="1"/>
        <v>0</v>
      </c>
      <c r="J14" s="5"/>
      <c r="K14" s="5"/>
    </row>
    <row r="15" spans="1:11" ht="25.5" x14ac:dyDescent="0.25">
      <c r="A15" s="8" t="s">
        <v>938</v>
      </c>
      <c r="B15" s="1" t="s">
        <v>11</v>
      </c>
      <c r="C15" s="13" t="s">
        <v>937</v>
      </c>
      <c r="D15" s="11">
        <f t="shared" si="1"/>
        <v>11035314</v>
      </c>
      <c r="E15" s="11">
        <f t="shared" si="1"/>
        <v>145126894</v>
      </c>
      <c r="F15" s="11">
        <f t="shared" si="1"/>
        <v>453653</v>
      </c>
      <c r="G15" s="11">
        <f t="shared" si="1"/>
        <v>156615862</v>
      </c>
      <c r="H15" s="11">
        <f t="shared" si="1"/>
        <v>155402840</v>
      </c>
      <c r="I15" s="11">
        <f t="shared" si="1"/>
        <v>1213022</v>
      </c>
      <c r="J15" s="5"/>
      <c r="K15" s="5"/>
    </row>
    <row r="16" spans="1:11" x14ac:dyDescent="0.25">
      <c r="A16" s="8" t="s">
        <v>940</v>
      </c>
      <c r="B16" s="1" t="s">
        <v>12</v>
      </c>
      <c r="C16" s="13" t="s">
        <v>939</v>
      </c>
      <c r="D16" s="11">
        <f t="shared" si="1"/>
        <v>1664592</v>
      </c>
      <c r="E16" s="11">
        <f t="shared" si="1"/>
        <v>4086563</v>
      </c>
      <c r="F16" s="11">
        <f t="shared" si="1"/>
        <v>3562514</v>
      </c>
      <c r="G16" s="11">
        <f t="shared" si="1"/>
        <v>9313669</v>
      </c>
      <c r="H16" s="11">
        <f t="shared" si="1"/>
        <v>9217115</v>
      </c>
      <c r="I16" s="11">
        <f t="shared" si="1"/>
        <v>99640</v>
      </c>
      <c r="J16" s="5"/>
      <c r="K16" s="5"/>
    </row>
    <row r="17" spans="3:11" x14ac:dyDescent="0.25"/>
    <row r="18" spans="3:11" hidden="1" x14ac:dyDescent="0.25">
      <c r="D18" s="15"/>
    </row>
    <row r="19" spans="3:11" hidden="1" x14ac:dyDescent="0.25">
      <c r="C19" s="15" t="s">
        <v>1125</v>
      </c>
      <c r="D19" s="21" t="s">
        <v>1126</v>
      </c>
      <c r="E19" s="21" t="s">
        <v>1126</v>
      </c>
      <c r="F19" s="21" t="s">
        <v>1126</v>
      </c>
      <c r="G19" s="21" t="s">
        <v>1127</v>
      </c>
      <c r="H19" s="21" t="s">
        <v>1127</v>
      </c>
      <c r="I19" s="21" t="s">
        <v>1127</v>
      </c>
      <c r="J19" s="21" t="s">
        <v>1127</v>
      </c>
      <c r="K19" s="21" t="s">
        <v>1127</v>
      </c>
    </row>
    <row r="20" spans="3:11" hidden="1" x14ac:dyDescent="0.25">
      <c r="C20" s="15" t="s">
        <v>1124</v>
      </c>
      <c r="D20" s="14" t="s">
        <v>922</v>
      </c>
      <c r="E20" s="14" t="s">
        <v>923</v>
      </c>
      <c r="F20" s="14" t="s">
        <v>924</v>
      </c>
      <c r="G20" s="14" t="s">
        <v>945</v>
      </c>
      <c r="H20" s="14" t="s">
        <v>946</v>
      </c>
      <c r="I20" s="14" t="s">
        <v>947</v>
      </c>
      <c r="J20" s="14" t="s">
        <v>948</v>
      </c>
      <c r="K20" s="14" t="s">
        <v>949</v>
      </c>
    </row>
  </sheetData>
  <sheetProtection algorithmName="SHA-512" hashValue="MCciWV7rZTfVJbHOZwnePkBpMveg5IBD5D6LbDngxeJu4lf6hw6WLt0+1z5BOdj39prSu6nsuECsKnylKCkw6Q==" saltValue="3Z5qievnxVueAmaZmGScN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hidden="1" customWidth="1"/>
    <col min="2" max="2" width="20.42578125" hidden="1" customWidth="1"/>
    <col min="3" max="3" width="5" customWidth="1"/>
    <col min="4" max="4" width="87.42578125" customWidth="1"/>
    <col min="5" max="5" width="14.42578125" customWidth="1"/>
    <col min="6" max="6" width="6" customWidth="1"/>
    <col min="7" max="7" width="13.5703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53" t="s">
        <v>1130</v>
      </c>
      <c r="D4" s="54"/>
      <c r="E4" s="55"/>
    </row>
    <row r="5" spans="1:5" ht="15" customHeight="1" x14ac:dyDescent="0.25">
      <c r="C5" s="56" t="s">
        <v>187</v>
      </c>
      <c r="D5" s="56"/>
      <c r="E5" s="56"/>
    </row>
    <row r="6" spans="1:5" ht="31.5" customHeight="1" x14ac:dyDescent="0.25">
      <c r="A6" s="7" t="s">
        <v>245</v>
      </c>
      <c r="B6" s="10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t="str">
        <f>"Res_"&amp;A7&amp;"_"&amp;$B$6</f>
        <v>Res_BM_BeY</v>
      </c>
      <c r="C7" s="1" t="s">
        <v>5</v>
      </c>
      <c r="D7" s="1" t="s">
        <v>0</v>
      </c>
      <c r="E7" s="11">
        <f t="shared" ref="E7:E41" si="0">INDEX(LivTpk,3,MATCH($B7,LivTpk_var,0))</f>
        <v>29903238</v>
      </c>
    </row>
    <row r="8" spans="1:5" x14ac:dyDescent="0.25">
      <c r="A8" s="8" t="s">
        <v>314</v>
      </c>
      <c r="B8" t="str">
        <f t="shared" ref="B8:B41" si="1">"Res_"&amp;A8&amp;"_"&amp;$B$6</f>
        <v>Res_AFp_BeY</v>
      </c>
      <c r="C8" s="1" t="s">
        <v>6</v>
      </c>
      <c r="D8" s="1" t="s">
        <v>86</v>
      </c>
      <c r="E8" s="11">
        <f t="shared" si="0"/>
        <v>0</v>
      </c>
    </row>
    <row r="9" spans="1:5" x14ac:dyDescent="0.25">
      <c r="A9" s="8" t="s">
        <v>246</v>
      </c>
      <c r="B9" t="str">
        <f t="shared" si="1"/>
        <v>Res_PMTot_BeY</v>
      </c>
      <c r="C9" s="4" t="s">
        <v>7</v>
      </c>
      <c r="D9" s="4" t="s">
        <v>1</v>
      </c>
      <c r="E9" s="11">
        <f t="shared" si="0"/>
        <v>29903238</v>
      </c>
    </row>
    <row r="10" spans="1:5" x14ac:dyDescent="0.25">
      <c r="A10" s="8" t="s">
        <v>280</v>
      </c>
      <c r="B10" t="str">
        <f t="shared" si="1"/>
        <v>Res_IndT_BeY</v>
      </c>
      <c r="C10" s="1" t="s">
        <v>8</v>
      </c>
      <c r="D10" s="1" t="s">
        <v>2</v>
      </c>
      <c r="E10" s="11">
        <f t="shared" si="0"/>
        <v>-37475191</v>
      </c>
    </row>
    <row r="11" spans="1:5" x14ac:dyDescent="0.25">
      <c r="A11" s="8" t="s">
        <v>281</v>
      </c>
      <c r="B11" t="str">
        <f t="shared" si="1"/>
        <v>Res_IndA_BeY</v>
      </c>
      <c r="C11" s="1" t="s">
        <v>9</v>
      </c>
      <c r="D11" s="1" t="s">
        <v>3</v>
      </c>
      <c r="E11" s="11">
        <f t="shared" si="0"/>
        <v>-59263</v>
      </c>
    </row>
    <row r="12" spans="1:5" x14ac:dyDescent="0.25">
      <c r="A12" s="8" t="s">
        <v>282</v>
      </c>
      <c r="B12" t="str">
        <f t="shared" si="1"/>
        <v>Res_IndE_BeY</v>
      </c>
      <c r="C12" s="1" t="s">
        <v>10</v>
      </c>
      <c r="D12" s="1" t="s">
        <v>4</v>
      </c>
      <c r="E12" s="11">
        <f t="shared" si="0"/>
        <v>214103</v>
      </c>
    </row>
    <row r="13" spans="1:5" x14ac:dyDescent="0.25">
      <c r="A13" s="8" t="s">
        <v>315</v>
      </c>
      <c r="B13" t="str">
        <f t="shared" si="1"/>
        <v>Res_RiU_BeY</v>
      </c>
      <c r="C13" s="1" t="s">
        <v>11</v>
      </c>
      <c r="D13" s="1" t="s">
        <v>46</v>
      </c>
      <c r="E13" s="11">
        <f t="shared" si="0"/>
        <v>13951251</v>
      </c>
    </row>
    <row r="14" spans="1:5" x14ac:dyDescent="0.25">
      <c r="A14" s="8" t="s">
        <v>283</v>
      </c>
      <c r="B14" t="str">
        <f t="shared" si="1"/>
        <v>Res_Kurs_BeY</v>
      </c>
      <c r="C14" s="1" t="s">
        <v>12</v>
      </c>
      <c r="D14" s="1" t="s">
        <v>47</v>
      </c>
      <c r="E14" s="11">
        <f t="shared" si="0"/>
        <v>-60405162</v>
      </c>
    </row>
    <row r="15" spans="1:5" x14ac:dyDescent="0.25">
      <c r="A15" s="8" t="s">
        <v>316</v>
      </c>
      <c r="B15" t="str">
        <f t="shared" si="1"/>
        <v>Res_Rug_BeY</v>
      </c>
      <c r="C15" s="1" t="s">
        <v>13</v>
      </c>
      <c r="D15" s="1" t="s">
        <v>48</v>
      </c>
      <c r="E15" s="11">
        <f t="shared" si="0"/>
        <v>-237798</v>
      </c>
    </row>
    <row r="16" spans="1:5" x14ac:dyDescent="0.25">
      <c r="A16" s="8" t="s">
        <v>284</v>
      </c>
      <c r="B16" t="str">
        <f t="shared" si="1"/>
        <v>Res_AdmV_BeY</v>
      </c>
      <c r="C16" s="1" t="s">
        <v>14</v>
      </c>
      <c r="D16" s="1" t="s">
        <v>49</v>
      </c>
      <c r="E16" s="11">
        <f t="shared" si="0"/>
        <v>-1260928</v>
      </c>
    </row>
    <row r="17" spans="1:5" ht="15.75" customHeight="1" x14ac:dyDescent="0.25">
      <c r="A17" s="8" t="s">
        <v>381</v>
      </c>
      <c r="B17" t="str">
        <f t="shared" si="1"/>
        <v>Res_iaTot_BeY</v>
      </c>
      <c r="C17" s="4" t="s">
        <v>15</v>
      </c>
      <c r="D17" s="4" t="s">
        <v>50</v>
      </c>
      <c r="E17" s="11">
        <f t="shared" si="0"/>
        <v>-85272987</v>
      </c>
    </row>
    <row r="18" spans="1:5" x14ac:dyDescent="0.25">
      <c r="A18" s="8" t="s">
        <v>285</v>
      </c>
      <c r="B18" t="str">
        <f t="shared" si="1"/>
        <v>Res_Pas_BeY</v>
      </c>
      <c r="C18" s="1" t="s">
        <v>16</v>
      </c>
      <c r="D18" s="1" t="s">
        <v>51</v>
      </c>
      <c r="E18" s="11">
        <f t="shared" si="0"/>
        <v>13285071</v>
      </c>
    </row>
    <row r="19" spans="1:5" x14ac:dyDescent="0.25">
      <c r="A19" s="8" t="s">
        <v>317</v>
      </c>
      <c r="B19" t="str">
        <f t="shared" si="1"/>
        <v>Res_UbY_BeY</v>
      </c>
      <c r="C19" s="1" t="s">
        <v>17</v>
      </c>
      <c r="D19" s="1" t="s">
        <v>52</v>
      </c>
      <c r="E19" s="11">
        <f t="shared" si="0"/>
        <v>-24104125</v>
      </c>
    </row>
    <row r="20" spans="1:5" x14ac:dyDescent="0.25">
      <c r="A20" s="8" t="s">
        <v>318</v>
      </c>
      <c r="B20" t="str">
        <f t="shared" si="1"/>
        <v>Res_MGd_BeY</v>
      </c>
      <c r="C20" s="1" t="s">
        <v>18</v>
      </c>
      <c r="D20" s="1" t="s">
        <v>53</v>
      </c>
      <c r="E20" s="11">
        <f t="shared" si="0"/>
        <v>6476</v>
      </c>
    </row>
    <row r="21" spans="1:5" x14ac:dyDescent="0.25">
      <c r="A21" s="8" t="s">
        <v>286</v>
      </c>
      <c r="B21" t="str">
        <f t="shared" si="1"/>
        <v>Res_YTot_BeY</v>
      </c>
      <c r="C21" s="4" t="s">
        <v>19</v>
      </c>
      <c r="D21" s="4" t="s">
        <v>189</v>
      </c>
      <c r="E21" s="11">
        <f t="shared" si="0"/>
        <v>-24097649</v>
      </c>
    </row>
    <row r="22" spans="1:5" x14ac:dyDescent="0.25">
      <c r="A22" s="8" t="s">
        <v>287</v>
      </c>
      <c r="B22" t="str">
        <f t="shared" si="1"/>
        <v>Res_LP_BeY</v>
      </c>
      <c r="C22" s="1" t="s">
        <v>20</v>
      </c>
      <c r="D22" s="1" t="s">
        <v>243</v>
      </c>
      <c r="E22" s="11">
        <f t="shared" si="0"/>
        <v>57422858</v>
      </c>
    </row>
    <row r="23" spans="1:5" x14ac:dyDescent="0.25">
      <c r="A23" s="8" t="s">
        <v>288</v>
      </c>
      <c r="B23" t="str">
        <f t="shared" si="1"/>
        <v>Res_GLP_BeY</v>
      </c>
      <c r="C23" s="1" t="s">
        <v>21</v>
      </c>
      <c r="D23" s="1" t="s">
        <v>56</v>
      </c>
      <c r="E23" s="11">
        <f t="shared" si="0"/>
        <v>-161</v>
      </c>
    </row>
    <row r="24" spans="1:5" x14ac:dyDescent="0.25">
      <c r="A24" s="8" t="s">
        <v>289</v>
      </c>
      <c r="B24" t="str">
        <f t="shared" si="1"/>
        <v>Res_LPTot_BeY</v>
      </c>
      <c r="C24" s="4" t="s">
        <v>22</v>
      </c>
      <c r="D24" s="4" t="s">
        <v>190</v>
      </c>
      <c r="E24" s="11">
        <f t="shared" si="0"/>
        <v>57422697</v>
      </c>
    </row>
    <row r="25" spans="1:5" x14ac:dyDescent="0.25">
      <c r="A25" s="8" t="s">
        <v>290</v>
      </c>
      <c r="B25" t="str">
        <f t="shared" si="1"/>
        <v>Res_Fm_BeY</v>
      </c>
      <c r="C25" s="1" t="s">
        <v>23</v>
      </c>
      <c r="D25" s="1" t="s">
        <v>191</v>
      </c>
      <c r="E25" s="11">
        <f t="shared" si="0"/>
        <v>-6808</v>
      </c>
    </row>
    <row r="26" spans="1:5" x14ac:dyDescent="0.25">
      <c r="A26" s="8" t="s">
        <v>382</v>
      </c>
      <c r="B26" t="str">
        <f t="shared" si="1"/>
        <v>Res_Okap_BeY</v>
      </c>
      <c r="C26" s="1" t="s">
        <v>24</v>
      </c>
      <c r="D26" s="1" t="s">
        <v>192</v>
      </c>
      <c r="E26" s="11">
        <f t="shared" si="0"/>
        <v>1884283</v>
      </c>
    </row>
    <row r="27" spans="1:5" x14ac:dyDescent="0.25">
      <c r="A27" s="8" t="s">
        <v>292</v>
      </c>
      <c r="B27" t="str">
        <f t="shared" si="1"/>
        <v>Res_Eom_BeY</v>
      </c>
      <c r="C27" s="1" t="s">
        <v>25</v>
      </c>
      <c r="D27" s="1" t="s">
        <v>57</v>
      </c>
      <c r="E27" s="11">
        <f t="shared" si="0"/>
        <v>0</v>
      </c>
    </row>
    <row r="28" spans="1:5" x14ac:dyDescent="0.25">
      <c r="A28" s="8" t="s">
        <v>293</v>
      </c>
      <c r="B28" t="str">
        <f t="shared" si="1"/>
        <v>Res_Aom_BeY</v>
      </c>
      <c r="C28" s="1" t="s">
        <v>26</v>
      </c>
      <c r="D28" s="1" t="s">
        <v>92</v>
      </c>
      <c r="E28" s="11">
        <f t="shared" si="0"/>
        <v>-375953</v>
      </c>
    </row>
    <row r="29" spans="1:5" x14ac:dyDescent="0.25">
      <c r="A29" s="8" t="s">
        <v>383</v>
      </c>
      <c r="B29" t="str">
        <f t="shared" si="1"/>
        <v>Res_RTv_BeY</v>
      </c>
      <c r="C29" s="1" t="s">
        <v>27</v>
      </c>
      <c r="D29" s="1" t="s">
        <v>58</v>
      </c>
      <c r="E29" s="11">
        <f t="shared" si="0"/>
        <v>0</v>
      </c>
    </row>
    <row r="30" spans="1:5" x14ac:dyDescent="0.25">
      <c r="A30" s="8" t="s">
        <v>319</v>
      </c>
      <c r="B30" t="str">
        <f t="shared" si="1"/>
        <v>Res_PGG_BeY</v>
      </c>
      <c r="C30" s="1" t="s">
        <v>28</v>
      </c>
      <c r="D30" s="1" t="s">
        <v>93</v>
      </c>
      <c r="E30" s="11">
        <f t="shared" si="0"/>
        <v>0</v>
      </c>
    </row>
    <row r="31" spans="1:5" x14ac:dyDescent="0.25">
      <c r="A31" s="8" t="s">
        <v>294</v>
      </c>
      <c r="B31" t="str">
        <f t="shared" si="1"/>
        <v>Res_DTot_BeY</v>
      </c>
      <c r="C31" s="4" t="s">
        <v>29</v>
      </c>
      <c r="D31" s="5" t="s">
        <v>201</v>
      </c>
      <c r="E31" s="11">
        <f t="shared" si="0"/>
        <v>-375953</v>
      </c>
    </row>
    <row r="32" spans="1:5" x14ac:dyDescent="0.25">
      <c r="A32" s="8" t="s">
        <v>326</v>
      </c>
      <c r="B32" t="str">
        <f t="shared" si="1"/>
        <v>Res_Oia_BeY</v>
      </c>
      <c r="C32" s="1" t="s">
        <v>30</v>
      </c>
      <c r="D32" s="1" t="s">
        <v>59</v>
      </c>
      <c r="E32" s="11">
        <f t="shared" si="0"/>
        <v>6206457</v>
      </c>
    </row>
    <row r="33" spans="1:5" x14ac:dyDescent="0.25">
      <c r="A33" s="8" t="s">
        <v>320</v>
      </c>
      <c r="B33" t="str">
        <f t="shared" si="1"/>
        <v>Res_FPTot_BeY</v>
      </c>
      <c r="C33" s="4" t="s">
        <v>31</v>
      </c>
      <c r="D33" s="4" t="s">
        <v>193</v>
      </c>
      <c r="E33" s="11">
        <f t="shared" si="0"/>
        <v>-1051651</v>
      </c>
    </row>
    <row r="34" spans="1:5" x14ac:dyDescent="0.25">
      <c r="A34" s="8" t="s">
        <v>321</v>
      </c>
      <c r="B34" t="str">
        <f t="shared" si="1"/>
        <v>Res_RSU_BeY</v>
      </c>
      <c r="C34" s="1" t="s">
        <v>32</v>
      </c>
      <c r="D34" s="1" t="s">
        <v>60</v>
      </c>
      <c r="E34" s="11">
        <f t="shared" si="0"/>
        <v>151</v>
      </c>
    </row>
    <row r="35" spans="1:5" x14ac:dyDescent="0.25">
      <c r="A35" s="8" t="s">
        <v>384</v>
      </c>
      <c r="B35" t="str">
        <f t="shared" si="1"/>
        <v>Res_Ekia_BeY</v>
      </c>
      <c r="C35" s="1" t="s">
        <v>33</v>
      </c>
      <c r="D35" s="1" t="s">
        <v>61</v>
      </c>
      <c r="E35" s="11">
        <f t="shared" si="0"/>
        <v>-7592648</v>
      </c>
    </row>
    <row r="36" spans="1:5" x14ac:dyDescent="0.25">
      <c r="A36" s="8" t="s">
        <v>385</v>
      </c>
      <c r="B36" t="str">
        <f t="shared" si="1"/>
        <v>Res_Xind_BeY</v>
      </c>
      <c r="C36" s="1" t="s">
        <v>34</v>
      </c>
      <c r="D36" s="1" t="s">
        <v>62</v>
      </c>
      <c r="E36" s="11">
        <f t="shared" si="0"/>
        <v>0</v>
      </c>
    </row>
    <row r="37" spans="1:5" x14ac:dyDescent="0.25">
      <c r="A37" s="8" t="s">
        <v>386</v>
      </c>
      <c r="B37" t="str">
        <f t="shared" si="1"/>
        <v>Res_Xomk_BeY</v>
      </c>
      <c r="C37" s="1" t="s">
        <v>35</v>
      </c>
      <c r="D37" s="1" t="s">
        <v>194</v>
      </c>
      <c r="E37" s="11">
        <f t="shared" si="0"/>
        <v>0</v>
      </c>
    </row>
    <row r="38" spans="1:5" x14ac:dyDescent="0.25">
      <c r="A38" s="8" t="s">
        <v>295</v>
      </c>
      <c r="B38" t="str">
        <f t="shared" si="1"/>
        <v>Res_ROA_BeY</v>
      </c>
      <c r="C38" s="1" t="s">
        <v>36</v>
      </c>
      <c r="D38" s="1" t="s">
        <v>63</v>
      </c>
      <c r="E38" s="11">
        <f t="shared" si="0"/>
        <v>0</v>
      </c>
    </row>
    <row r="39" spans="1:5" x14ac:dyDescent="0.25">
      <c r="A39" s="8" t="s">
        <v>325</v>
      </c>
      <c r="B39" t="str">
        <f t="shared" si="1"/>
        <v>Res_RfSTot_BeY</v>
      </c>
      <c r="C39" s="4" t="s">
        <v>37</v>
      </c>
      <c r="D39" s="4" t="s">
        <v>403</v>
      </c>
      <c r="E39" s="11">
        <f t="shared" si="0"/>
        <v>-8644147</v>
      </c>
    </row>
    <row r="40" spans="1:5" x14ac:dyDescent="0.25">
      <c r="A40" s="8" t="s">
        <v>296</v>
      </c>
      <c r="B40" t="str">
        <f t="shared" si="1"/>
        <v>Res_SEk_BeY</v>
      </c>
      <c r="C40" s="1" t="s">
        <v>38</v>
      </c>
      <c r="D40" s="1" t="s">
        <v>64</v>
      </c>
      <c r="E40" s="11">
        <f t="shared" si="0"/>
        <v>1386191</v>
      </c>
    </row>
    <row r="41" spans="1:5" x14ac:dyDescent="0.25">
      <c r="A41" s="8" t="s">
        <v>269</v>
      </c>
      <c r="B41" t="str">
        <f t="shared" si="1"/>
        <v>Res_ResTot_BeY</v>
      </c>
      <c r="C41" s="4" t="s">
        <v>39</v>
      </c>
      <c r="D41" s="4" t="s">
        <v>195</v>
      </c>
      <c r="E41" s="11">
        <f t="shared" si="0"/>
        <v>-7257956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t="str">
        <f t="shared" ref="B44:B63" si="2">"Res_"&amp;A44&amp;"_"&amp;$B$6</f>
        <v>Res_SB_BeY</v>
      </c>
      <c r="C44" s="1" t="s">
        <v>40</v>
      </c>
      <c r="D44" s="1" t="s">
        <v>85</v>
      </c>
      <c r="E44" s="11">
        <f t="shared" ref="E44:E63" si="3">INDEX(LivTpk,3,MATCH($B44,LivTpk_var,0))</f>
        <v>2193</v>
      </c>
    </row>
    <row r="45" spans="1:5" x14ac:dyDescent="0.25">
      <c r="A45" s="8" t="s">
        <v>322</v>
      </c>
      <c r="B45" t="str">
        <f t="shared" si="2"/>
        <v>Res_SAF_BeY</v>
      </c>
      <c r="C45" s="1" t="s">
        <v>41</v>
      </c>
      <c r="D45" s="1" t="s">
        <v>86</v>
      </c>
      <c r="E45" s="11">
        <f t="shared" si="3"/>
        <v>0</v>
      </c>
    </row>
    <row r="46" spans="1:5" x14ac:dyDescent="0.25">
      <c r="A46" s="8" t="s">
        <v>323</v>
      </c>
      <c r="B46" t="str">
        <f t="shared" si="2"/>
        <v>Res_SPh_BeY</v>
      </c>
      <c r="C46" s="1" t="s">
        <v>42</v>
      </c>
      <c r="D46" s="1" t="s">
        <v>87</v>
      </c>
      <c r="E46" s="11">
        <f t="shared" si="3"/>
        <v>0</v>
      </c>
    </row>
    <row r="47" spans="1:5" x14ac:dyDescent="0.25">
      <c r="A47" s="8" t="s">
        <v>313</v>
      </c>
      <c r="B47" t="str">
        <f t="shared" si="2"/>
        <v>Res_SFRm_BeY</v>
      </c>
      <c r="C47" s="1" t="s">
        <v>43</v>
      </c>
      <c r="D47" s="1" t="s">
        <v>196</v>
      </c>
      <c r="E47" s="11">
        <f t="shared" si="3"/>
        <v>0</v>
      </c>
    </row>
    <row r="48" spans="1:5" x14ac:dyDescent="0.25">
      <c r="A48" s="8" t="s">
        <v>298</v>
      </c>
      <c r="B48" t="str">
        <f t="shared" si="2"/>
        <v>Res_SGP_BeY</v>
      </c>
      <c r="C48" s="1" t="s">
        <v>44</v>
      </c>
      <c r="D48" s="1" t="s">
        <v>88</v>
      </c>
      <c r="E48" s="11">
        <f t="shared" si="3"/>
        <v>0</v>
      </c>
    </row>
    <row r="49" spans="1:5" x14ac:dyDescent="0.25">
      <c r="A49" s="8" t="s">
        <v>309</v>
      </c>
      <c r="B49" t="str">
        <f t="shared" si="2"/>
        <v>Res_SPTot_BeY</v>
      </c>
      <c r="C49" s="4" t="s">
        <v>45</v>
      </c>
      <c r="D49" s="4" t="s">
        <v>198</v>
      </c>
      <c r="E49" s="11">
        <f t="shared" si="3"/>
        <v>2193</v>
      </c>
    </row>
    <row r="50" spans="1:5" x14ac:dyDescent="0.25">
      <c r="A50" s="8" t="s">
        <v>299</v>
      </c>
      <c r="B50" t="str">
        <f t="shared" si="2"/>
        <v>Res_SFR_BeY</v>
      </c>
      <c r="C50" s="1" t="s">
        <v>66</v>
      </c>
      <c r="D50" s="1" t="s">
        <v>89</v>
      </c>
      <c r="E50" s="11">
        <f t="shared" si="3"/>
        <v>0</v>
      </c>
    </row>
    <row r="51" spans="1:5" x14ac:dyDescent="0.25">
      <c r="A51" s="8" t="s">
        <v>300</v>
      </c>
      <c r="B51" t="str">
        <f t="shared" si="2"/>
        <v>Res_SUE_BeY</v>
      </c>
      <c r="C51" s="1" t="s">
        <v>67</v>
      </c>
      <c r="D51" s="1" t="s">
        <v>90</v>
      </c>
      <c r="E51" s="11">
        <f t="shared" si="3"/>
        <v>-2599</v>
      </c>
    </row>
    <row r="52" spans="1:5" x14ac:dyDescent="0.25">
      <c r="A52" s="8" t="s">
        <v>301</v>
      </c>
      <c r="B52" t="str">
        <f t="shared" si="2"/>
        <v>Res_SMG_BeY</v>
      </c>
      <c r="C52" s="1" t="s">
        <v>68</v>
      </c>
      <c r="D52" s="1" t="s">
        <v>53</v>
      </c>
      <c r="E52" s="11">
        <f t="shared" si="3"/>
        <v>0</v>
      </c>
    </row>
    <row r="53" spans="1:5" x14ac:dyDescent="0.25">
      <c r="A53" s="8" t="s">
        <v>302</v>
      </c>
      <c r="B53" t="str">
        <f t="shared" si="2"/>
        <v>Res_SEh_BeY</v>
      </c>
      <c r="C53" s="1" t="s">
        <v>69</v>
      </c>
      <c r="D53" s="1" t="s">
        <v>54</v>
      </c>
      <c r="E53" s="11">
        <f t="shared" si="3"/>
        <v>677</v>
      </c>
    </row>
    <row r="54" spans="1:5" x14ac:dyDescent="0.25">
      <c r="A54" s="8" t="s">
        <v>310</v>
      </c>
      <c r="B54" t="str">
        <f t="shared" si="2"/>
        <v>Res_SRm_BeY</v>
      </c>
      <c r="C54" s="1" t="s">
        <v>70</v>
      </c>
      <c r="D54" s="1" t="s">
        <v>197</v>
      </c>
      <c r="E54" s="11">
        <f t="shared" si="3"/>
        <v>0</v>
      </c>
    </row>
    <row r="55" spans="1:5" x14ac:dyDescent="0.25">
      <c r="A55" s="8" t="s">
        <v>303</v>
      </c>
      <c r="B55" t="str">
        <f t="shared" si="2"/>
        <v>Res_SGEh_BeY</v>
      </c>
      <c r="C55" s="1" t="s">
        <v>71</v>
      </c>
      <c r="D55" s="1" t="s">
        <v>55</v>
      </c>
      <c r="E55" s="11">
        <f t="shared" si="3"/>
        <v>0</v>
      </c>
    </row>
    <row r="56" spans="1:5" x14ac:dyDescent="0.25">
      <c r="A56" s="8" t="s">
        <v>311</v>
      </c>
      <c r="B56" t="str">
        <f t="shared" si="2"/>
        <v>Res_SETot_BeY</v>
      </c>
      <c r="C56" s="4" t="s">
        <v>72</v>
      </c>
      <c r="D56" s="5" t="s">
        <v>199</v>
      </c>
      <c r="E56" s="11">
        <f t="shared" si="3"/>
        <v>-1922</v>
      </c>
    </row>
    <row r="57" spans="1:5" x14ac:dyDescent="0.25">
      <c r="A57" s="8" t="s">
        <v>304</v>
      </c>
      <c r="B57" t="str">
        <f t="shared" si="2"/>
        <v>Res_SBP_BeY</v>
      </c>
      <c r="C57" s="1" t="s">
        <v>73</v>
      </c>
      <c r="D57" s="1" t="s">
        <v>91</v>
      </c>
      <c r="E57" s="11">
        <f t="shared" si="3"/>
        <v>0</v>
      </c>
    </row>
    <row r="58" spans="1:5" x14ac:dyDescent="0.25">
      <c r="A58" s="8" t="s">
        <v>305</v>
      </c>
      <c r="B58" t="str">
        <f t="shared" si="2"/>
        <v>Res_SEom_BeY</v>
      </c>
      <c r="C58" s="1" t="s">
        <v>74</v>
      </c>
      <c r="D58" s="1" t="s">
        <v>57</v>
      </c>
      <c r="E58" s="11">
        <f t="shared" si="3"/>
        <v>0</v>
      </c>
    </row>
    <row r="59" spans="1:5" x14ac:dyDescent="0.25">
      <c r="A59" s="8" t="s">
        <v>306</v>
      </c>
      <c r="B59" t="str">
        <f t="shared" si="2"/>
        <v>Res_SAdm_BeY</v>
      </c>
      <c r="C59" s="1" t="s">
        <v>75</v>
      </c>
      <c r="D59" s="1" t="s">
        <v>92</v>
      </c>
      <c r="E59" s="11">
        <f t="shared" si="3"/>
        <v>-120</v>
      </c>
    </row>
    <row r="60" spans="1:5" x14ac:dyDescent="0.25">
      <c r="A60" s="8" t="s">
        <v>324</v>
      </c>
      <c r="B60" t="str">
        <f t="shared" si="2"/>
        <v>Res_SPGG_BeY</v>
      </c>
      <c r="C60" s="1" t="s">
        <v>76</v>
      </c>
      <c r="D60" s="1" t="s">
        <v>93</v>
      </c>
      <c r="E60" s="11">
        <f t="shared" si="3"/>
        <v>0</v>
      </c>
    </row>
    <row r="61" spans="1:5" x14ac:dyDescent="0.25">
      <c r="A61" s="8" t="s">
        <v>307</v>
      </c>
      <c r="B61" t="str">
        <f t="shared" si="2"/>
        <v>Res_SDTot_BeY</v>
      </c>
      <c r="C61" s="4" t="s">
        <v>77</v>
      </c>
      <c r="D61" s="4" t="s">
        <v>200</v>
      </c>
      <c r="E61" s="11">
        <f t="shared" si="3"/>
        <v>-120</v>
      </c>
    </row>
    <row r="62" spans="1:5" x14ac:dyDescent="0.25">
      <c r="A62" s="8" t="s">
        <v>308</v>
      </c>
      <c r="B62" t="str">
        <f t="shared" si="2"/>
        <v>Res_SSU_BeY</v>
      </c>
      <c r="C62" s="1" t="s">
        <v>78</v>
      </c>
      <c r="D62" s="1" t="s">
        <v>94</v>
      </c>
      <c r="E62" s="11">
        <f t="shared" si="3"/>
        <v>0</v>
      </c>
    </row>
    <row r="63" spans="1:5" ht="26.25" customHeight="1" x14ac:dyDescent="0.25">
      <c r="A63" s="8" t="s">
        <v>312</v>
      </c>
      <c r="B63" t="str">
        <f t="shared" si="2"/>
        <v>Res_SRTot_BeY</v>
      </c>
      <c r="C63" s="4" t="s">
        <v>79</v>
      </c>
      <c r="D63" s="5" t="s">
        <v>202</v>
      </c>
      <c r="E63" s="11">
        <f t="shared" si="3"/>
        <v>151</v>
      </c>
    </row>
    <row r="64" spans="1:5" x14ac:dyDescent="0.25"/>
  </sheetData>
  <sheetProtection algorithmName="SHA-512" hashValue="NZ8IiUmw6tWzj6yr7CZ3MZM31Y8srmsbHyS3sfhSvFucRPOIPM3IVnUR13YlYG3jRXHV8oplNY/XR3JF4L9vDg==" saltValue="t44b0rW61cLnc6iNs4GDI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5" customWidth="1"/>
    <col min="4" max="4" width="109.5703125" customWidth="1"/>
    <col min="5" max="5" width="14.425781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58" t="s">
        <v>1131</v>
      </c>
      <c r="D4" s="59"/>
      <c r="E4" s="60"/>
    </row>
    <row r="5" spans="1:5" ht="15" customHeight="1" x14ac:dyDescent="0.25">
      <c r="C5" s="61" t="s">
        <v>187</v>
      </c>
      <c r="D5" s="62"/>
      <c r="E5" s="63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t="str">
        <f>"Bal_"&amp;$B$7&amp;"_"&amp;$A8</f>
        <v>Bal_AkPa_iak</v>
      </c>
      <c r="C8" s="1" t="s">
        <v>5</v>
      </c>
      <c r="D8" s="1" t="s">
        <v>96</v>
      </c>
      <c r="E8" s="11">
        <f t="shared" ref="E8:E52" si="0">INDEX(LivTpk,3,MATCH($B8,LivTpk_var,0))</f>
        <v>62162</v>
      </c>
    </row>
    <row r="9" spans="1:5" x14ac:dyDescent="0.25">
      <c r="A9" s="3" t="s">
        <v>248</v>
      </c>
      <c r="B9" t="str">
        <f t="shared" ref="B9:B52" si="1">"Bal_"&amp;$B$7&amp;"_"&amp;$A9</f>
        <v>Bal_AkPa_Dm</v>
      </c>
      <c r="C9" s="1" t="s">
        <v>6</v>
      </c>
      <c r="D9" s="1" t="s">
        <v>97</v>
      </c>
      <c r="E9" s="11">
        <f t="shared" si="0"/>
        <v>28230</v>
      </c>
    </row>
    <row r="10" spans="1:5" x14ac:dyDescent="0.25">
      <c r="A10" s="3" t="s">
        <v>249</v>
      </c>
      <c r="B10" t="str">
        <f t="shared" si="1"/>
        <v>Bal_AkPa_Dejd</v>
      </c>
      <c r="C10" s="1" t="s">
        <v>7</v>
      </c>
      <c r="D10" s="1" t="s">
        <v>98</v>
      </c>
      <c r="E10" s="11">
        <f t="shared" si="0"/>
        <v>127165</v>
      </c>
    </row>
    <row r="11" spans="1:5" x14ac:dyDescent="0.25">
      <c r="A11" s="3" t="s">
        <v>327</v>
      </c>
      <c r="B11" t="str">
        <f t="shared" si="1"/>
        <v>Bal_AkPa_MATot</v>
      </c>
      <c r="C11" s="4" t="s">
        <v>8</v>
      </c>
      <c r="D11" s="4" t="s">
        <v>99</v>
      </c>
      <c r="E11" s="11">
        <f t="shared" si="0"/>
        <v>155395</v>
      </c>
    </row>
    <row r="12" spans="1:5" x14ac:dyDescent="0.25">
      <c r="A12" s="3" t="s">
        <v>375</v>
      </c>
      <c r="B12" t="str">
        <f t="shared" si="1"/>
        <v>Bal_AkPa_iEjd</v>
      </c>
      <c r="C12" s="1" t="s">
        <v>9</v>
      </c>
      <c r="D12" s="1" t="s">
        <v>100</v>
      </c>
      <c r="E12" s="11">
        <f t="shared" si="0"/>
        <v>6726796</v>
      </c>
    </row>
    <row r="13" spans="1:5" x14ac:dyDescent="0.25">
      <c r="A13" s="3" t="s">
        <v>376</v>
      </c>
      <c r="B13" t="str">
        <f t="shared" si="1"/>
        <v>Bal_AkPa_KapTv</v>
      </c>
      <c r="C13" s="1" t="s">
        <v>10</v>
      </c>
      <c r="D13" s="1" t="s">
        <v>101</v>
      </c>
      <c r="E13" s="11">
        <f t="shared" si="0"/>
        <v>243105021</v>
      </c>
    </row>
    <row r="14" spans="1:5" x14ac:dyDescent="0.25">
      <c r="A14" s="3" t="s">
        <v>377</v>
      </c>
      <c r="B14" t="str">
        <f t="shared" si="1"/>
        <v>Bal_AkPa_UTv</v>
      </c>
      <c r="C14" s="1" t="s">
        <v>11</v>
      </c>
      <c r="D14" s="1" t="s">
        <v>102</v>
      </c>
      <c r="E14" s="11">
        <f t="shared" si="0"/>
        <v>1287432</v>
      </c>
    </row>
    <row r="15" spans="1:5" x14ac:dyDescent="0.25">
      <c r="A15" s="3" t="s">
        <v>378</v>
      </c>
      <c r="B15" t="str">
        <f t="shared" si="1"/>
        <v>Bal_AkPa_KapAv</v>
      </c>
      <c r="C15" s="1" t="s">
        <v>12</v>
      </c>
      <c r="D15" s="1" t="s">
        <v>103</v>
      </c>
      <c r="E15" s="11">
        <f t="shared" si="0"/>
        <v>144427048</v>
      </c>
    </row>
    <row r="16" spans="1:5" x14ac:dyDescent="0.25">
      <c r="A16" s="3" t="s">
        <v>379</v>
      </c>
      <c r="B16" t="str">
        <f t="shared" si="1"/>
        <v>Bal_AkPa_UAv</v>
      </c>
      <c r="C16" s="1" t="s">
        <v>13</v>
      </c>
      <c r="D16" s="1" t="s">
        <v>104</v>
      </c>
      <c r="E16" s="11">
        <f t="shared" si="0"/>
        <v>1106265</v>
      </c>
    </row>
    <row r="17" spans="1:5" x14ac:dyDescent="0.25">
      <c r="A17" s="3" t="s">
        <v>251</v>
      </c>
      <c r="B17" t="str">
        <f t="shared" si="1"/>
        <v>Bal_AkPa_invTot</v>
      </c>
      <c r="C17" s="4" t="s">
        <v>14</v>
      </c>
      <c r="D17" s="4" t="s">
        <v>105</v>
      </c>
      <c r="E17" s="11">
        <f t="shared" si="0"/>
        <v>389925767</v>
      </c>
    </row>
    <row r="18" spans="1:5" x14ac:dyDescent="0.25">
      <c r="A18" s="3" t="s">
        <v>252</v>
      </c>
      <c r="B18" t="str">
        <f t="shared" si="1"/>
        <v>Bal_AkPa_Kapa</v>
      </c>
      <c r="C18" s="1" t="s">
        <v>15</v>
      </c>
      <c r="D18" s="1" t="s">
        <v>106</v>
      </c>
      <c r="E18" s="11">
        <f t="shared" si="0"/>
        <v>110674374</v>
      </c>
    </row>
    <row r="19" spans="1:5" x14ac:dyDescent="0.25">
      <c r="A19" s="3" t="s">
        <v>253</v>
      </c>
      <c r="B19" t="str">
        <f t="shared" si="1"/>
        <v>Bal_AkPa_invAn</v>
      </c>
      <c r="C19" s="1" t="s">
        <v>16</v>
      </c>
      <c r="D19" s="1" t="s">
        <v>107</v>
      </c>
      <c r="E19" s="11">
        <f t="shared" si="0"/>
        <v>49079897</v>
      </c>
    </row>
    <row r="20" spans="1:5" x14ac:dyDescent="0.25">
      <c r="A20" s="3" t="s">
        <v>399</v>
      </c>
      <c r="B20" t="str">
        <f t="shared" si="1"/>
        <v>Bal_AkPa_ObL</v>
      </c>
      <c r="C20" s="1" t="s">
        <v>17</v>
      </c>
      <c r="D20" s="1" t="s">
        <v>108</v>
      </c>
      <c r="E20" s="11">
        <f t="shared" si="0"/>
        <v>136831585</v>
      </c>
    </row>
    <row r="21" spans="1:5" x14ac:dyDescent="0.25">
      <c r="A21" s="3" t="s">
        <v>254</v>
      </c>
      <c r="B21" t="str">
        <f t="shared" si="1"/>
        <v>Bal_AkPa_AnKi</v>
      </c>
      <c r="C21" s="1" t="s">
        <v>18</v>
      </c>
      <c r="D21" s="1" t="s">
        <v>109</v>
      </c>
      <c r="E21" s="11">
        <f t="shared" si="0"/>
        <v>0</v>
      </c>
    </row>
    <row r="22" spans="1:5" x14ac:dyDescent="0.25">
      <c r="A22" s="3" t="s">
        <v>255</v>
      </c>
      <c r="B22" t="str">
        <f t="shared" si="1"/>
        <v>Bal_AkPa_PUd</v>
      </c>
      <c r="C22" s="1" t="s">
        <v>19</v>
      </c>
      <c r="D22" s="1" t="s">
        <v>110</v>
      </c>
      <c r="E22" s="11">
        <f t="shared" si="0"/>
        <v>143497</v>
      </c>
    </row>
    <row r="23" spans="1:5" x14ac:dyDescent="0.25">
      <c r="A23" s="3" t="s">
        <v>256</v>
      </c>
      <c r="B23" t="str">
        <f t="shared" si="1"/>
        <v>Bal_AkPa_Xud</v>
      </c>
      <c r="C23" s="1" t="s">
        <v>20</v>
      </c>
      <c r="D23" s="1" t="s">
        <v>111</v>
      </c>
      <c r="E23" s="11">
        <f t="shared" si="0"/>
        <v>22351128</v>
      </c>
    </row>
    <row r="24" spans="1:5" x14ac:dyDescent="0.25">
      <c r="A24" s="3" t="s">
        <v>257</v>
      </c>
      <c r="B24" t="str">
        <f t="shared" si="1"/>
        <v>Bal_AkPa_iKre</v>
      </c>
      <c r="C24" s="1" t="s">
        <v>21</v>
      </c>
      <c r="D24" s="1" t="s">
        <v>112</v>
      </c>
      <c r="E24" s="11">
        <f t="shared" si="0"/>
        <v>13698731</v>
      </c>
    </row>
    <row r="25" spans="1:5" x14ac:dyDescent="0.25">
      <c r="A25" s="3" t="s">
        <v>258</v>
      </c>
      <c r="B25" t="str">
        <f t="shared" si="1"/>
        <v>Bal_AkPa_Xinv</v>
      </c>
      <c r="C25" s="1" t="s">
        <v>22</v>
      </c>
      <c r="D25" s="1" t="s">
        <v>113</v>
      </c>
      <c r="E25" s="11">
        <f t="shared" si="0"/>
        <v>64238243</v>
      </c>
    </row>
    <row r="26" spans="1:5" x14ac:dyDescent="0.25">
      <c r="A26" s="3" t="s">
        <v>387</v>
      </c>
      <c r="B26" t="str">
        <f t="shared" si="1"/>
        <v>Bal_AkPa_FinTot</v>
      </c>
      <c r="C26" s="4" t="s">
        <v>23</v>
      </c>
      <c r="D26" s="4" t="s">
        <v>203</v>
      </c>
      <c r="E26" s="11">
        <f t="shared" si="0"/>
        <v>397017455</v>
      </c>
    </row>
    <row r="27" spans="1:5" x14ac:dyDescent="0.25">
      <c r="A27" s="3" t="s">
        <v>259</v>
      </c>
      <c r="B27" t="str">
        <f t="shared" si="1"/>
        <v>Bal_AkPa_Gfd</v>
      </c>
      <c r="C27" s="1" t="s">
        <v>24</v>
      </c>
      <c r="D27" s="1" t="s">
        <v>114</v>
      </c>
      <c r="E27" s="11">
        <f t="shared" si="0"/>
        <v>0</v>
      </c>
    </row>
    <row r="28" spans="1:5" x14ac:dyDescent="0.25">
      <c r="A28" s="3" t="s">
        <v>250</v>
      </c>
      <c r="B28" t="str">
        <f t="shared" si="1"/>
        <v>Bal_AkPa_iakTot</v>
      </c>
      <c r="C28" s="4" t="s">
        <v>25</v>
      </c>
      <c r="D28" s="4" t="s">
        <v>115</v>
      </c>
      <c r="E28" s="11">
        <f t="shared" si="0"/>
        <v>793670018</v>
      </c>
    </row>
    <row r="29" spans="1:5" x14ac:dyDescent="0.25">
      <c r="A29" s="3" t="s">
        <v>328</v>
      </c>
      <c r="B29" t="str">
        <f t="shared" si="1"/>
        <v>Bal_AkPa_iakTM</v>
      </c>
      <c r="C29" s="1" t="s">
        <v>26</v>
      </c>
      <c r="D29" s="1" t="s">
        <v>204</v>
      </c>
      <c r="E29" s="11">
        <f t="shared" si="0"/>
        <v>102488833</v>
      </c>
    </row>
    <row r="30" spans="1:5" x14ac:dyDescent="0.25">
      <c r="A30" s="3" t="s">
        <v>329</v>
      </c>
      <c r="B30" t="str">
        <f t="shared" si="1"/>
        <v>Bal_AkPa_GfPh</v>
      </c>
      <c r="C30" s="1" t="s">
        <v>27</v>
      </c>
      <c r="D30" s="6" t="s">
        <v>221</v>
      </c>
      <c r="E30" s="11">
        <f t="shared" si="0"/>
        <v>0</v>
      </c>
    </row>
    <row r="31" spans="1:5" x14ac:dyDescent="0.25">
      <c r="A31" s="3" t="s">
        <v>330</v>
      </c>
      <c r="B31" t="str">
        <f t="shared" si="1"/>
        <v>Bal_AkPa_GfLP</v>
      </c>
      <c r="C31" s="1" t="s">
        <v>28</v>
      </c>
      <c r="D31" s="1" t="s">
        <v>116</v>
      </c>
      <c r="E31" s="11">
        <f t="shared" si="0"/>
        <v>602</v>
      </c>
    </row>
    <row r="32" spans="1:5" x14ac:dyDescent="0.25">
      <c r="A32" s="3" t="s">
        <v>331</v>
      </c>
      <c r="B32" t="str">
        <f t="shared" si="1"/>
        <v>Bal_AkPa_GfEh</v>
      </c>
      <c r="C32" s="1" t="s">
        <v>29</v>
      </c>
      <c r="D32" s="1" t="s">
        <v>117</v>
      </c>
      <c r="E32" s="11">
        <f t="shared" si="0"/>
        <v>0</v>
      </c>
    </row>
    <row r="33" spans="1:5" x14ac:dyDescent="0.25">
      <c r="A33" s="3" t="s">
        <v>332</v>
      </c>
      <c r="B33" t="str">
        <f t="shared" si="1"/>
        <v>Bal_AkPa_Gfx</v>
      </c>
      <c r="C33" s="1" t="s">
        <v>30</v>
      </c>
      <c r="D33" s="1" t="s">
        <v>205</v>
      </c>
      <c r="E33" s="11">
        <f t="shared" si="0"/>
        <v>0</v>
      </c>
    </row>
    <row r="34" spans="1:5" x14ac:dyDescent="0.25">
      <c r="A34" s="3" t="s">
        <v>333</v>
      </c>
      <c r="B34" t="str">
        <f t="shared" si="1"/>
        <v>Bal_AkPa_GfTot</v>
      </c>
      <c r="C34" s="4" t="s">
        <v>31</v>
      </c>
      <c r="D34" s="4" t="s">
        <v>222</v>
      </c>
      <c r="E34" s="11">
        <f t="shared" si="0"/>
        <v>602</v>
      </c>
    </row>
    <row r="35" spans="1:5" x14ac:dyDescent="0.25">
      <c r="A35" s="3" t="s">
        <v>334</v>
      </c>
      <c r="B35" t="str">
        <f t="shared" si="1"/>
        <v>Bal_AkPa_TFtM</v>
      </c>
      <c r="C35" s="1" t="s">
        <v>32</v>
      </c>
      <c r="D35" s="1" t="s">
        <v>118</v>
      </c>
      <c r="E35" s="11">
        <f t="shared" si="0"/>
        <v>518234</v>
      </c>
    </row>
    <row r="36" spans="1:5" x14ac:dyDescent="0.25">
      <c r="A36" s="3" t="s">
        <v>335</v>
      </c>
      <c r="B36" t="str">
        <f t="shared" si="1"/>
        <v>Bal_AkPa_TFm</v>
      </c>
      <c r="C36" s="1" t="s">
        <v>33</v>
      </c>
      <c r="D36" s="1" t="s">
        <v>119</v>
      </c>
      <c r="E36" s="11">
        <f t="shared" si="0"/>
        <v>0</v>
      </c>
    </row>
    <row r="37" spans="1:5" x14ac:dyDescent="0.25">
      <c r="A37" s="3" t="s">
        <v>336</v>
      </c>
      <c r="B37" t="str">
        <f t="shared" si="1"/>
        <v>Bal_AkPa_TDFTot</v>
      </c>
      <c r="C37" s="4" t="s">
        <v>34</v>
      </c>
      <c r="D37" s="4" t="s">
        <v>223</v>
      </c>
      <c r="E37" s="11">
        <f t="shared" si="0"/>
        <v>518234</v>
      </c>
    </row>
    <row r="38" spans="1:5" x14ac:dyDescent="0.25">
      <c r="A38" s="3" t="s">
        <v>337</v>
      </c>
      <c r="B38" t="str">
        <f t="shared" si="1"/>
        <v>Bal_AkPa_TFv</v>
      </c>
      <c r="C38" s="1" t="s">
        <v>35</v>
      </c>
      <c r="D38" s="1" t="s">
        <v>120</v>
      </c>
      <c r="E38" s="11">
        <f t="shared" si="0"/>
        <v>0</v>
      </c>
    </row>
    <row r="39" spans="1:5" x14ac:dyDescent="0.25">
      <c r="A39" s="3" t="s">
        <v>338</v>
      </c>
      <c r="B39" t="str">
        <f t="shared" si="1"/>
        <v>Bal_AkPa_TTv</v>
      </c>
      <c r="C39" s="1" t="s">
        <v>36</v>
      </c>
      <c r="D39" s="1" t="s">
        <v>121</v>
      </c>
      <c r="E39" s="11">
        <f t="shared" si="0"/>
        <v>3158130</v>
      </c>
    </row>
    <row r="40" spans="1:5" x14ac:dyDescent="0.25">
      <c r="A40" s="3" t="s">
        <v>339</v>
      </c>
      <c r="B40" t="str">
        <f t="shared" si="1"/>
        <v>Bal_AkPa_TAv</v>
      </c>
      <c r="C40" s="1" t="s">
        <v>37</v>
      </c>
      <c r="D40" s="1" t="s">
        <v>122</v>
      </c>
      <c r="E40" s="11">
        <f t="shared" si="0"/>
        <v>453100</v>
      </c>
    </row>
    <row r="41" spans="1:5" x14ac:dyDescent="0.25">
      <c r="A41" s="3" t="s">
        <v>390</v>
      </c>
      <c r="B41" t="str">
        <f t="shared" si="1"/>
        <v>Bal_AkPa_XTh</v>
      </c>
      <c r="C41" s="1" t="s">
        <v>38</v>
      </c>
      <c r="D41" s="1" t="s">
        <v>123</v>
      </c>
      <c r="E41" s="11">
        <f t="shared" si="0"/>
        <v>1243330</v>
      </c>
    </row>
    <row r="42" spans="1:5" x14ac:dyDescent="0.25">
      <c r="A42" s="3" t="s">
        <v>340</v>
      </c>
      <c r="B42" t="str">
        <f t="shared" si="1"/>
        <v>Bal_AkPa_TTot</v>
      </c>
      <c r="C42" s="4" t="s">
        <v>39</v>
      </c>
      <c r="D42" s="4" t="s">
        <v>224</v>
      </c>
      <c r="E42" s="11">
        <f t="shared" si="0"/>
        <v>5373396</v>
      </c>
    </row>
    <row r="43" spans="1:5" x14ac:dyDescent="0.25">
      <c r="A43" s="3" t="s">
        <v>341</v>
      </c>
      <c r="B43" t="str">
        <f t="shared" si="1"/>
        <v>Bal_AkPa_AkMB</v>
      </c>
      <c r="C43" s="1" t="s">
        <v>40</v>
      </c>
      <c r="D43" s="1" t="s">
        <v>228</v>
      </c>
      <c r="E43" s="11">
        <f t="shared" si="0"/>
        <v>0</v>
      </c>
    </row>
    <row r="44" spans="1:5" x14ac:dyDescent="0.25">
      <c r="A44" s="3" t="s">
        <v>342</v>
      </c>
      <c r="B44" t="str">
        <f t="shared" si="1"/>
        <v>Bal_AkPa_ASa</v>
      </c>
      <c r="C44" s="1" t="s">
        <v>41</v>
      </c>
      <c r="D44" s="1" t="s">
        <v>124</v>
      </c>
      <c r="E44" s="11">
        <f t="shared" si="0"/>
        <v>4319322</v>
      </c>
    </row>
    <row r="45" spans="1:5" x14ac:dyDescent="0.25">
      <c r="A45" s="3" t="s">
        <v>343</v>
      </c>
      <c r="B45" t="str">
        <f t="shared" si="1"/>
        <v>Bal_AkPa_USa</v>
      </c>
      <c r="C45" s="1" t="s">
        <v>42</v>
      </c>
      <c r="D45" s="1" t="s">
        <v>126</v>
      </c>
      <c r="E45" s="11">
        <f t="shared" si="0"/>
        <v>12816177</v>
      </c>
    </row>
    <row r="46" spans="1:5" x14ac:dyDescent="0.25">
      <c r="A46" s="3" t="s">
        <v>344</v>
      </c>
      <c r="B46" t="str">
        <f t="shared" si="1"/>
        <v>Bal_AkPa_LBe</v>
      </c>
      <c r="C46" s="1" t="s">
        <v>43</v>
      </c>
      <c r="D46" s="1" t="s">
        <v>125</v>
      </c>
      <c r="E46" s="11">
        <f t="shared" si="0"/>
        <v>2710110</v>
      </c>
    </row>
    <row r="47" spans="1:5" x14ac:dyDescent="0.25">
      <c r="A47" s="3" t="s">
        <v>388</v>
      </c>
      <c r="B47" t="str">
        <f t="shared" si="1"/>
        <v>Bal_AkPa_AkX</v>
      </c>
      <c r="C47" s="1" t="s">
        <v>44</v>
      </c>
      <c r="D47" s="1" t="s">
        <v>113</v>
      </c>
      <c r="E47" s="11">
        <f t="shared" si="0"/>
        <v>1029730</v>
      </c>
    </row>
    <row r="48" spans="1:5" x14ac:dyDescent="0.25">
      <c r="A48" s="3" t="s">
        <v>389</v>
      </c>
      <c r="B48" t="str">
        <f t="shared" si="1"/>
        <v>Bal_AkPa_AkXTot</v>
      </c>
      <c r="C48" s="4" t="s">
        <v>45</v>
      </c>
      <c r="D48" s="4" t="s">
        <v>225</v>
      </c>
      <c r="E48" s="11">
        <f t="shared" si="0"/>
        <v>20875338</v>
      </c>
    </row>
    <row r="49" spans="1:5" x14ac:dyDescent="0.25">
      <c r="A49" s="3" t="s">
        <v>393</v>
      </c>
      <c r="B49" t="str">
        <f t="shared" si="1"/>
        <v>Bal_AkPa_TrL</v>
      </c>
      <c r="C49" s="1" t="s">
        <v>66</v>
      </c>
      <c r="D49" s="1" t="s">
        <v>127</v>
      </c>
      <c r="E49" s="11">
        <f t="shared" si="0"/>
        <v>2365705</v>
      </c>
    </row>
    <row r="50" spans="1:5" x14ac:dyDescent="0.25">
      <c r="A50" s="3" t="s">
        <v>391</v>
      </c>
      <c r="B50" t="str">
        <f t="shared" si="1"/>
        <v>Bal_AkPa_XPap</v>
      </c>
      <c r="C50" s="1" t="s">
        <v>67</v>
      </c>
      <c r="D50" s="1" t="s">
        <v>128</v>
      </c>
      <c r="E50" s="11">
        <f t="shared" si="0"/>
        <v>1608682</v>
      </c>
    </row>
    <row r="51" spans="1:5" x14ac:dyDescent="0.25">
      <c r="A51" s="3" t="s">
        <v>392</v>
      </c>
      <c r="B51" t="str">
        <f t="shared" si="1"/>
        <v>Bal_AkPa_PapTot</v>
      </c>
      <c r="C51" s="4" t="s">
        <v>68</v>
      </c>
      <c r="D51" s="4" t="s">
        <v>226</v>
      </c>
      <c r="E51" s="11">
        <f t="shared" si="0"/>
        <v>3974388</v>
      </c>
    </row>
    <row r="52" spans="1:5" x14ac:dyDescent="0.25">
      <c r="A52" s="3" t="s">
        <v>260</v>
      </c>
      <c r="B52" t="str">
        <f t="shared" si="1"/>
        <v>Bal_AkPa_AktTot</v>
      </c>
      <c r="C52" s="4" t="s">
        <v>69</v>
      </c>
      <c r="D52" s="4" t="s">
        <v>227</v>
      </c>
      <c r="E52" s="11">
        <f t="shared" si="0"/>
        <v>926599530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t="str">
        <f t="shared" ref="B55:B107" si="2">"Bal_"&amp;$B$7&amp;"_"&amp;$A55</f>
        <v>Bal_AkPa_AGk</v>
      </c>
      <c r="C55" s="1" t="s">
        <v>70</v>
      </c>
      <c r="D55" s="1" t="s">
        <v>160</v>
      </c>
      <c r="E55" s="11">
        <f t="shared" ref="E55:E86" si="3">INDEX(LivTpk,3,MATCH($B55,LivTpk_var,0))</f>
        <v>770000</v>
      </c>
    </row>
    <row r="56" spans="1:5" x14ac:dyDescent="0.25">
      <c r="A56" s="3" t="s">
        <v>262</v>
      </c>
      <c r="B56" t="str">
        <f t="shared" si="2"/>
        <v>Bal_AkPa_OEm</v>
      </c>
      <c r="C56" s="1" t="s">
        <v>71</v>
      </c>
      <c r="D56" s="1" t="s">
        <v>161</v>
      </c>
      <c r="E56" s="11">
        <f t="shared" si="3"/>
        <v>0</v>
      </c>
    </row>
    <row r="57" spans="1:5" x14ac:dyDescent="0.25">
      <c r="A57" s="3" t="s">
        <v>400</v>
      </c>
      <c r="B57" t="str">
        <f t="shared" si="2"/>
        <v>Bal_AkPa_OhL</v>
      </c>
      <c r="C57" s="1" t="s">
        <v>72</v>
      </c>
      <c r="D57" s="1" t="s">
        <v>162</v>
      </c>
      <c r="E57" s="11">
        <f t="shared" si="3"/>
        <v>0</v>
      </c>
    </row>
    <row r="58" spans="1:5" x14ac:dyDescent="0.25">
      <c r="A58" s="3" t="s">
        <v>263</v>
      </c>
      <c r="B58" t="str">
        <f t="shared" si="2"/>
        <v>Bal_AkPa_AVUE</v>
      </c>
      <c r="C58" s="1" t="s">
        <v>73</v>
      </c>
      <c r="D58" s="1" t="s">
        <v>163</v>
      </c>
      <c r="E58" s="11">
        <f t="shared" si="3"/>
        <v>0</v>
      </c>
    </row>
    <row r="59" spans="1:5" x14ac:dyDescent="0.25">
      <c r="A59" s="3" t="s">
        <v>264</v>
      </c>
      <c r="B59" t="str">
        <f t="shared" si="2"/>
        <v>Bal_AkPa_AVSB</v>
      </c>
      <c r="C59" s="1" t="s">
        <v>74</v>
      </c>
      <c r="D59" s="1" t="s">
        <v>164</v>
      </c>
      <c r="E59" s="11">
        <f t="shared" si="3"/>
        <v>0</v>
      </c>
    </row>
    <row r="60" spans="1:5" x14ac:dyDescent="0.25">
      <c r="A60" s="3" t="s">
        <v>345</v>
      </c>
      <c r="B60" t="str">
        <f t="shared" si="2"/>
        <v>Bal_AkPa_XVr</v>
      </c>
      <c r="C60" s="1" t="s">
        <v>75</v>
      </c>
      <c r="D60" s="1" t="s">
        <v>165</v>
      </c>
      <c r="E60" s="11">
        <f t="shared" si="3"/>
        <v>0</v>
      </c>
    </row>
    <row r="61" spans="1:5" x14ac:dyDescent="0.25">
      <c r="A61" s="3" t="s">
        <v>265</v>
      </c>
      <c r="B61" t="str">
        <f t="shared" si="2"/>
        <v>Bal_AkPa_AVTot</v>
      </c>
      <c r="C61" s="4" t="s">
        <v>76</v>
      </c>
      <c r="D61" s="4" t="s">
        <v>236</v>
      </c>
      <c r="E61" s="11">
        <f t="shared" si="3"/>
        <v>0</v>
      </c>
    </row>
    <row r="62" spans="1:5" x14ac:dyDescent="0.25">
      <c r="A62" s="3" t="s">
        <v>266</v>
      </c>
      <c r="B62" t="str">
        <f t="shared" si="2"/>
        <v>Bal_AkPa_Sif</v>
      </c>
      <c r="C62" s="1" t="s">
        <v>77</v>
      </c>
      <c r="D62" s="1" t="s">
        <v>166</v>
      </c>
      <c r="E62" s="11">
        <f t="shared" si="3"/>
        <v>4908007</v>
      </c>
    </row>
    <row r="63" spans="1:5" x14ac:dyDescent="0.25">
      <c r="A63" s="3" t="s">
        <v>267</v>
      </c>
      <c r="B63" t="str">
        <f t="shared" si="2"/>
        <v>Bal_AkPa_VeH</v>
      </c>
      <c r="C63" s="1" t="s">
        <v>78</v>
      </c>
      <c r="D63" s="1" t="s">
        <v>167</v>
      </c>
      <c r="E63" s="11">
        <f t="shared" si="3"/>
        <v>5983154</v>
      </c>
    </row>
    <row r="64" spans="1:5" x14ac:dyDescent="0.25">
      <c r="A64" s="3" t="s">
        <v>268</v>
      </c>
      <c r="B64" t="str">
        <f t="shared" si="2"/>
        <v>Bal_AkPa_XH</v>
      </c>
      <c r="C64" s="1" t="s">
        <v>79</v>
      </c>
      <c r="D64" s="1" t="s">
        <v>168</v>
      </c>
      <c r="E64" s="11">
        <f t="shared" si="3"/>
        <v>2855</v>
      </c>
    </row>
    <row r="65" spans="1:5" x14ac:dyDescent="0.25">
      <c r="A65" s="3" t="s">
        <v>269</v>
      </c>
      <c r="B65" t="str">
        <f t="shared" si="2"/>
        <v>Bal_AkPa_ResTot</v>
      </c>
      <c r="C65" s="4" t="s">
        <v>80</v>
      </c>
      <c r="D65" s="4" t="s">
        <v>237</v>
      </c>
      <c r="E65" s="11">
        <f t="shared" si="3"/>
        <v>10894016</v>
      </c>
    </row>
    <row r="66" spans="1:5" x14ac:dyDescent="0.25">
      <c r="A66" s="3" t="s">
        <v>270</v>
      </c>
      <c r="B66" t="str">
        <f t="shared" si="2"/>
        <v>Bal_AkPa_OvUn</v>
      </c>
      <c r="C66" s="1" t="s">
        <v>81</v>
      </c>
      <c r="D66" s="1" t="s">
        <v>169</v>
      </c>
      <c r="E66" s="11">
        <f t="shared" si="3"/>
        <v>72080022</v>
      </c>
    </row>
    <row r="67" spans="1:5" x14ac:dyDescent="0.25">
      <c r="A67" s="3" t="s">
        <v>346</v>
      </c>
      <c r="B67" t="str">
        <f t="shared" si="2"/>
        <v>Bal_AkPa_FUb</v>
      </c>
      <c r="C67" s="1" t="s">
        <v>82</v>
      </c>
      <c r="D67" s="1" t="s">
        <v>230</v>
      </c>
      <c r="E67" s="11">
        <f t="shared" si="3"/>
        <v>0</v>
      </c>
    </row>
    <row r="68" spans="1:5" x14ac:dyDescent="0.25">
      <c r="A68" s="3" t="s">
        <v>347</v>
      </c>
      <c r="B68" t="str">
        <f t="shared" si="2"/>
        <v>Bal_AkPa_Mi</v>
      </c>
      <c r="C68" s="1" t="s">
        <v>83</v>
      </c>
      <c r="D68" s="1" t="s">
        <v>229</v>
      </c>
      <c r="E68" s="11">
        <f t="shared" si="3"/>
        <v>0</v>
      </c>
    </row>
    <row r="69" spans="1:5" x14ac:dyDescent="0.25">
      <c r="A69" s="3" t="s">
        <v>348</v>
      </c>
      <c r="B69" t="str">
        <f t="shared" si="2"/>
        <v>Bal_AkPa_EkTot</v>
      </c>
      <c r="C69" s="4" t="s">
        <v>84</v>
      </c>
      <c r="D69" s="4" t="s">
        <v>238</v>
      </c>
      <c r="E69" s="11">
        <f t="shared" si="3"/>
        <v>83744038</v>
      </c>
    </row>
    <row r="70" spans="1:5" x14ac:dyDescent="0.25">
      <c r="A70" s="3" t="s">
        <v>291</v>
      </c>
      <c r="B70" t="str">
        <f t="shared" si="2"/>
        <v>Bal_AkPa_OKap</v>
      </c>
      <c r="C70" s="1" t="s">
        <v>130</v>
      </c>
      <c r="D70" s="1" t="s">
        <v>206</v>
      </c>
      <c r="E70" s="11">
        <f t="shared" si="3"/>
        <v>17343362</v>
      </c>
    </row>
    <row r="71" spans="1:5" x14ac:dyDescent="0.25">
      <c r="A71" s="3" t="s">
        <v>349</v>
      </c>
      <c r="B71" t="str">
        <f t="shared" si="2"/>
        <v>Bal_AkPa_AnLk</v>
      </c>
      <c r="C71" s="1" t="s">
        <v>131</v>
      </c>
      <c r="D71" s="1" t="s">
        <v>207</v>
      </c>
      <c r="E71" s="11">
        <f t="shared" si="3"/>
        <v>2308951</v>
      </c>
    </row>
    <row r="72" spans="1:5" x14ac:dyDescent="0.25">
      <c r="A72" s="3" t="s">
        <v>350</v>
      </c>
      <c r="B72" t="str">
        <f t="shared" si="2"/>
        <v>Bal_AkPa_ALTot</v>
      </c>
      <c r="C72" s="4" t="s">
        <v>132</v>
      </c>
      <c r="D72" s="4" t="s">
        <v>239</v>
      </c>
      <c r="E72" s="11">
        <f t="shared" si="3"/>
        <v>19652313</v>
      </c>
    </row>
    <row r="73" spans="1:5" x14ac:dyDescent="0.25">
      <c r="A73" s="3" t="s">
        <v>351</v>
      </c>
      <c r="B73" t="str">
        <f t="shared" si="2"/>
        <v>Bal_AkPa_Phs</v>
      </c>
      <c r="C73" s="1" t="s">
        <v>133</v>
      </c>
      <c r="D73" s="1" t="s">
        <v>232</v>
      </c>
      <c r="E73" s="11">
        <f t="shared" si="3"/>
        <v>0</v>
      </c>
    </row>
    <row r="74" spans="1:5" x14ac:dyDescent="0.25">
      <c r="A74" s="3" t="s">
        <v>352</v>
      </c>
      <c r="B74" t="str">
        <f t="shared" si="2"/>
        <v>Bal_AkPa_FmS</v>
      </c>
      <c r="C74" s="1" t="s">
        <v>134</v>
      </c>
      <c r="D74" s="1" t="s">
        <v>233</v>
      </c>
      <c r="E74" s="11">
        <f t="shared" si="3"/>
        <v>0</v>
      </c>
    </row>
    <row r="75" spans="1:5" x14ac:dyDescent="0.25">
      <c r="A75" s="3" t="s">
        <v>353</v>
      </c>
      <c r="B75" t="str">
        <f t="shared" si="2"/>
        <v>Bal_AkPa_GY</v>
      </c>
      <c r="C75" s="1" t="s">
        <v>135</v>
      </c>
      <c r="D75" s="1" t="s">
        <v>170</v>
      </c>
      <c r="E75" s="11">
        <f t="shared" si="3"/>
        <v>190910842</v>
      </c>
    </row>
    <row r="76" spans="1:5" x14ac:dyDescent="0.25">
      <c r="A76" s="3" t="s">
        <v>401</v>
      </c>
      <c r="B76" t="str">
        <f t="shared" si="2"/>
        <v>Bal_AkPa_inBp</v>
      </c>
      <c r="C76" s="1" t="s">
        <v>136</v>
      </c>
      <c r="D76" s="1" t="s">
        <v>208</v>
      </c>
      <c r="E76" s="11">
        <f t="shared" si="3"/>
        <v>361299714</v>
      </c>
    </row>
    <row r="77" spans="1:5" x14ac:dyDescent="0.25">
      <c r="A77" s="3" t="s">
        <v>354</v>
      </c>
      <c r="B77" t="str">
        <f t="shared" si="2"/>
        <v>Bal_AkPa_KoBp</v>
      </c>
      <c r="C77" s="1" t="s">
        <v>137</v>
      </c>
      <c r="D77" s="1" t="s">
        <v>209</v>
      </c>
      <c r="E77" s="11">
        <f t="shared" si="3"/>
        <v>38792747</v>
      </c>
    </row>
    <row r="78" spans="1:5" x14ac:dyDescent="0.25">
      <c r="A78" s="3" t="s">
        <v>355</v>
      </c>
      <c r="B78" t="str">
        <f t="shared" si="2"/>
        <v>Bal_AkPa_RmGp</v>
      </c>
      <c r="C78" s="1" t="s">
        <v>138</v>
      </c>
      <c r="D78" s="1" t="s">
        <v>210</v>
      </c>
      <c r="E78" s="11">
        <f t="shared" si="3"/>
        <v>4951299</v>
      </c>
    </row>
    <row r="79" spans="1:5" x14ac:dyDescent="0.25">
      <c r="A79" s="3" t="s">
        <v>356</v>
      </c>
      <c r="B79" t="str">
        <f t="shared" si="2"/>
        <v>Bal_AkPa_HGTot</v>
      </c>
      <c r="C79" s="4" t="s">
        <v>139</v>
      </c>
      <c r="D79" s="4" t="s">
        <v>240</v>
      </c>
      <c r="E79" s="11">
        <f t="shared" si="3"/>
        <v>595954602</v>
      </c>
    </row>
    <row r="80" spans="1:5" x14ac:dyDescent="0.25">
      <c r="A80" s="3" t="s">
        <v>357</v>
      </c>
      <c r="B80" t="str">
        <f t="shared" si="2"/>
        <v>Bal_AkPa_HMrp</v>
      </c>
      <c r="C80" s="1" t="s">
        <v>140</v>
      </c>
      <c r="D80" s="1" t="s">
        <v>211</v>
      </c>
      <c r="E80" s="11">
        <f t="shared" si="3"/>
        <v>102949118</v>
      </c>
    </row>
    <row r="81" spans="1:5" x14ac:dyDescent="0.25">
      <c r="A81" s="3" t="s">
        <v>358</v>
      </c>
      <c r="B81" t="str">
        <f t="shared" si="2"/>
        <v>Bal_AkPa_RMrp</v>
      </c>
      <c r="C81" s="1" t="s">
        <v>141</v>
      </c>
      <c r="D81" s="1" t="s">
        <v>212</v>
      </c>
      <c r="E81" s="11">
        <f t="shared" si="3"/>
        <v>0</v>
      </c>
    </row>
    <row r="82" spans="1:5" x14ac:dyDescent="0.25">
      <c r="A82" s="3" t="s">
        <v>359</v>
      </c>
      <c r="B82" t="str">
        <f t="shared" si="2"/>
        <v>Bal_AkPa_MrpTot</v>
      </c>
      <c r="C82" s="4" t="s">
        <v>142</v>
      </c>
      <c r="D82" s="4" t="s">
        <v>241</v>
      </c>
      <c r="E82" s="11">
        <f t="shared" si="3"/>
        <v>102949118</v>
      </c>
    </row>
    <row r="83" spans="1:5" x14ac:dyDescent="0.25">
      <c r="A83" s="3" t="s">
        <v>289</v>
      </c>
      <c r="B83" t="str">
        <f t="shared" si="2"/>
        <v>Bal_AkPa_LPTot</v>
      </c>
      <c r="C83" s="4" t="s">
        <v>143</v>
      </c>
      <c r="D83" s="4" t="s">
        <v>242</v>
      </c>
      <c r="E83" s="11">
        <f t="shared" si="3"/>
        <v>698903720</v>
      </c>
    </row>
    <row r="84" spans="1:5" x14ac:dyDescent="0.25">
      <c r="A84" s="3" t="s">
        <v>360</v>
      </c>
      <c r="B84" t="str">
        <f t="shared" si="2"/>
        <v>Bal_AkPa_FmLi</v>
      </c>
      <c r="C84" s="1" t="s">
        <v>144</v>
      </c>
      <c r="D84" s="1" t="s">
        <v>213</v>
      </c>
      <c r="E84" s="11">
        <f t="shared" si="3"/>
        <v>206494</v>
      </c>
    </row>
    <row r="85" spans="1:5" x14ac:dyDescent="0.25">
      <c r="A85" s="3" t="s">
        <v>361</v>
      </c>
      <c r="B85" t="str">
        <f t="shared" si="2"/>
        <v>Bal_AkPa_EhS</v>
      </c>
      <c r="C85" s="1" t="s">
        <v>145</v>
      </c>
      <c r="D85" s="1" t="s">
        <v>214</v>
      </c>
      <c r="E85" s="11">
        <f t="shared" si="3"/>
        <v>0</v>
      </c>
    </row>
    <row r="86" spans="1:5" x14ac:dyDescent="0.25">
      <c r="A86" s="3" t="s">
        <v>362</v>
      </c>
      <c r="B86" t="str">
        <f t="shared" si="2"/>
        <v>Bal_AkPa_RmS</v>
      </c>
      <c r="C86" s="1" t="s">
        <v>146</v>
      </c>
      <c r="D86" s="1" t="s">
        <v>215</v>
      </c>
      <c r="E86" s="11">
        <f t="shared" si="3"/>
        <v>0</v>
      </c>
    </row>
    <row r="87" spans="1:5" x14ac:dyDescent="0.25">
      <c r="A87" s="3" t="s">
        <v>271</v>
      </c>
      <c r="B87" t="str">
        <f t="shared" si="2"/>
        <v>Bal_AkPa_HBP</v>
      </c>
      <c r="C87" s="1" t="s">
        <v>147</v>
      </c>
      <c r="D87" s="1" t="s">
        <v>171</v>
      </c>
      <c r="E87" s="11">
        <f t="shared" ref="E87:E107" si="4">INDEX(LivTpk,3,MATCH($B87,LivTpk_var,0))</f>
        <v>0</v>
      </c>
    </row>
    <row r="88" spans="1:5" x14ac:dyDescent="0.25">
      <c r="A88" s="3" t="s">
        <v>363</v>
      </c>
      <c r="B88" t="str">
        <f t="shared" si="2"/>
        <v>Bal_AkPa_HFiTot</v>
      </c>
      <c r="C88" s="4" t="s">
        <v>148</v>
      </c>
      <c r="D88" s="4" t="s">
        <v>397</v>
      </c>
      <c r="E88" s="11">
        <f t="shared" si="4"/>
        <v>699110213</v>
      </c>
    </row>
    <row r="89" spans="1:5" x14ac:dyDescent="0.25">
      <c r="A89" s="3" t="s">
        <v>364</v>
      </c>
      <c r="B89" t="str">
        <f t="shared" si="2"/>
        <v>Bal_AkPa_PLF</v>
      </c>
      <c r="C89" s="1" t="s">
        <v>149</v>
      </c>
      <c r="D89" s="1" t="s">
        <v>172</v>
      </c>
      <c r="E89" s="11">
        <f t="shared" si="4"/>
        <v>0</v>
      </c>
    </row>
    <row r="90" spans="1:5" x14ac:dyDescent="0.25">
      <c r="A90" s="3" t="s">
        <v>365</v>
      </c>
      <c r="B90" t="str">
        <f t="shared" si="2"/>
        <v>Bal_AkPa_USf</v>
      </c>
      <c r="C90" s="1" t="s">
        <v>150</v>
      </c>
      <c r="D90" s="1" t="s">
        <v>173</v>
      </c>
      <c r="E90" s="11">
        <f t="shared" si="4"/>
        <v>23762</v>
      </c>
    </row>
    <row r="91" spans="1:5" x14ac:dyDescent="0.25">
      <c r="A91" s="3" t="s">
        <v>366</v>
      </c>
      <c r="B91" t="str">
        <f t="shared" si="2"/>
        <v>Bal_AkPa_XHen</v>
      </c>
      <c r="C91" s="1" t="s">
        <v>151</v>
      </c>
      <c r="D91" s="1" t="s">
        <v>174</v>
      </c>
      <c r="E91" s="11">
        <f t="shared" si="4"/>
        <v>33151</v>
      </c>
    </row>
    <row r="92" spans="1:5" x14ac:dyDescent="0.25">
      <c r="A92" s="3" t="s">
        <v>367</v>
      </c>
      <c r="B92" t="str">
        <f t="shared" si="2"/>
        <v>Bal_AkPa_HFTot</v>
      </c>
      <c r="C92" s="4" t="s">
        <v>152</v>
      </c>
      <c r="D92" s="4" t="s">
        <v>394</v>
      </c>
      <c r="E92" s="11">
        <f t="shared" si="4"/>
        <v>56913</v>
      </c>
    </row>
    <row r="93" spans="1:5" x14ac:dyDescent="0.25">
      <c r="A93" s="3" t="s">
        <v>380</v>
      </c>
      <c r="B93" t="str">
        <f t="shared" si="2"/>
        <v>Bal_AkPa_Gfdep</v>
      </c>
      <c r="C93" s="1" t="s">
        <v>153</v>
      </c>
      <c r="D93" s="1" t="s">
        <v>114</v>
      </c>
      <c r="E93" s="11">
        <f t="shared" si="4"/>
        <v>0</v>
      </c>
    </row>
    <row r="94" spans="1:5" x14ac:dyDescent="0.25">
      <c r="A94" s="3" t="s">
        <v>272</v>
      </c>
      <c r="B94" t="str">
        <f t="shared" si="2"/>
        <v>Bal_AkPa_GDF</v>
      </c>
      <c r="C94" s="1" t="s">
        <v>154</v>
      </c>
      <c r="D94" s="1" t="s">
        <v>175</v>
      </c>
      <c r="E94" s="11">
        <f t="shared" si="4"/>
        <v>244</v>
      </c>
    </row>
    <row r="95" spans="1:5" x14ac:dyDescent="0.25">
      <c r="A95" s="3" t="s">
        <v>273</v>
      </c>
      <c r="B95" t="str">
        <f t="shared" si="2"/>
        <v>Bal_AkPa_GGf</v>
      </c>
      <c r="C95" s="1" t="s">
        <v>155</v>
      </c>
      <c r="D95" s="1" t="s">
        <v>176</v>
      </c>
      <c r="E95" s="11">
        <f t="shared" si="4"/>
        <v>0</v>
      </c>
    </row>
    <row r="96" spans="1:5" x14ac:dyDescent="0.25">
      <c r="A96" s="3" t="s">
        <v>402</v>
      </c>
      <c r="B96" t="str">
        <f t="shared" si="2"/>
        <v>Bal_AkPa_OgL</v>
      </c>
      <c r="C96" s="1" t="s">
        <v>156</v>
      </c>
      <c r="D96" s="1" t="s">
        <v>177</v>
      </c>
      <c r="E96" s="11">
        <f t="shared" si="4"/>
        <v>0</v>
      </c>
    </row>
    <row r="97" spans="1:5" x14ac:dyDescent="0.25">
      <c r="A97" s="3" t="s">
        <v>274</v>
      </c>
      <c r="B97" t="str">
        <f t="shared" si="2"/>
        <v>Bal_AkPa_KonG</v>
      </c>
      <c r="C97" s="1" t="s">
        <v>157</v>
      </c>
      <c r="D97" s="1" t="s">
        <v>178</v>
      </c>
      <c r="E97" s="11">
        <f t="shared" si="4"/>
        <v>0</v>
      </c>
    </row>
    <row r="98" spans="1:5" x14ac:dyDescent="0.25">
      <c r="A98" s="3" t="s">
        <v>368</v>
      </c>
      <c r="B98" t="str">
        <f t="shared" si="2"/>
        <v>Bal_AkPa_UdG</v>
      </c>
      <c r="C98" s="1" t="s">
        <v>158</v>
      </c>
      <c r="D98" s="1" t="s">
        <v>186</v>
      </c>
      <c r="E98" s="11">
        <f t="shared" si="4"/>
        <v>0</v>
      </c>
    </row>
    <row r="99" spans="1:5" x14ac:dyDescent="0.25">
      <c r="A99" s="3" t="s">
        <v>275</v>
      </c>
      <c r="B99" t="str">
        <f t="shared" si="2"/>
        <v>Bal_AkPa_GKre</v>
      </c>
      <c r="C99" s="1" t="s">
        <v>159</v>
      </c>
      <c r="D99" s="1" t="s">
        <v>179</v>
      </c>
      <c r="E99" s="11">
        <f t="shared" si="4"/>
        <v>48008802</v>
      </c>
    </row>
    <row r="100" spans="1:5" x14ac:dyDescent="0.25">
      <c r="A100" s="3" t="s">
        <v>369</v>
      </c>
      <c r="B100" t="str">
        <f t="shared" si="2"/>
        <v>Bal_AkPa_GTv</v>
      </c>
      <c r="C100" s="1" t="s">
        <v>216</v>
      </c>
      <c r="D100" s="1" t="s">
        <v>180</v>
      </c>
      <c r="E100" s="11">
        <f t="shared" si="4"/>
        <v>268916</v>
      </c>
    </row>
    <row r="101" spans="1:5" x14ac:dyDescent="0.25">
      <c r="A101" s="3" t="s">
        <v>370</v>
      </c>
      <c r="B101" t="str">
        <f t="shared" si="2"/>
        <v>Bal_AkPa_GAv</v>
      </c>
      <c r="C101" s="1" t="s">
        <v>217</v>
      </c>
      <c r="D101" s="1" t="s">
        <v>181</v>
      </c>
      <c r="E101" s="11">
        <f t="shared" si="4"/>
        <v>0</v>
      </c>
    </row>
    <row r="102" spans="1:5" x14ac:dyDescent="0.25">
      <c r="A102" s="3" t="s">
        <v>371</v>
      </c>
      <c r="B102" t="str">
        <f t="shared" si="2"/>
        <v>Bal_AkPa_AkSf</v>
      </c>
      <c r="C102" s="1" t="s">
        <v>218</v>
      </c>
      <c r="D102" s="1" t="s">
        <v>182</v>
      </c>
      <c r="E102" s="11">
        <f t="shared" si="4"/>
        <v>4234518</v>
      </c>
    </row>
    <row r="103" spans="1:5" x14ac:dyDescent="0.25">
      <c r="A103" s="3" t="s">
        <v>276</v>
      </c>
      <c r="B103" t="str">
        <f t="shared" si="2"/>
        <v>Bal_AkPa_MOF</v>
      </c>
      <c r="C103" s="1" t="s">
        <v>219</v>
      </c>
      <c r="D103" s="1" t="s">
        <v>183</v>
      </c>
      <c r="E103" s="11">
        <f t="shared" si="4"/>
        <v>0</v>
      </c>
    </row>
    <row r="104" spans="1:5" x14ac:dyDescent="0.25">
      <c r="A104" s="3" t="s">
        <v>372</v>
      </c>
      <c r="B104" t="str">
        <f t="shared" si="2"/>
        <v>Bal_AkPa_XG</v>
      </c>
      <c r="C104" s="1" t="s">
        <v>220</v>
      </c>
      <c r="D104" s="1" t="s">
        <v>184</v>
      </c>
      <c r="E104" s="11">
        <f t="shared" si="4"/>
        <v>71384056</v>
      </c>
    </row>
    <row r="105" spans="1:5" x14ac:dyDescent="0.25">
      <c r="A105" s="3" t="s">
        <v>277</v>
      </c>
      <c r="B105" t="str">
        <f t="shared" si="2"/>
        <v>Bal_AkPa_GTot</v>
      </c>
      <c r="C105" s="4" t="s">
        <v>231</v>
      </c>
      <c r="D105" s="4" t="s">
        <v>395</v>
      </c>
      <c r="E105" s="11">
        <f t="shared" si="4"/>
        <v>123896537</v>
      </c>
    </row>
    <row r="106" spans="1:5" x14ac:dyDescent="0.25">
      <c r="A106" s="3" t="s">
        <v>373</v>
      </c>
      <c r="B106" t="str">
        <f t="shared" si="2"/>
        <v>Bal_AkPa_Pap</v>
      </c>
      <c r="C106" s="1" t="s">
        <v>234</v>
      </c>
      <c r="D106" s="1" t="s">
        <v>185</v>
      </c>
      <c r="E106" s="11">
        <f t="shared" si="4"/>
        <v>139515</v>
      </c>
    </row>
    <row r="107" spans="1:5" x14ac:dyDescent="0.25">
      <c r="A107" s="3" t="s">
        <v>374</v>
      </c>
      <c r="B107" t="str">
        <f t="shared" si="2"/>
        <v>Bal_AkPa_PasTot</v>
      </c>
      <c r="C107" s="4" t="s">
        <v>235</v>
      </c>
      <c r="D107" s="4" t="s">
        <v>396</v>
      </c>
      <c r="E107" s="11">
        <f t="shared" si="4"/>
        <v>926599529</v>
      </c>
    </row>
    <row r="108" spans="1:5" x14ac:dyDescent="0.25"/>
  </sheetData>
  <sheetProtection algorithmName="SHA-512" hashValue="5siatTNXbZz2IlKeXwV1N6Ka0WKJ0D+O44Au0+73+12DsgF+uXmol3yvz1c0RqY9LUor/f//wEJu2pbi3eIijA==" saltValue="Y0clWs8k4KjiAQuEDta7n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ignoredErrors>
    <ignoredError sqref="C5" numberStoredAsText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hidden="1" customWidth="1"/>
    <col min="5" max="5" width="5.140625" customWidth="1"/>
    <col min="6" max="6" width="45" style="15" customWidth="1"/>
    <col min="7" max="12" width="20.5703125" customWidth="1"/>
    <col min="13" max="13" width="9.140625" customWidth="1"/>
    <col min="14" max="16384" width="9.140625" hidden="1"/>
  </cols>
  <sheetData>
    <row r="1" spans="1:11" x14ac:dyDescent="0.25">
      <c r="E1" s="57" t="s">
        <v>913</v>
      </c>
      <c r="F1" s="57"/>
    </row>
    <row r="2" spans="1:11" x14ac:dyDescent="0.25"/>
    <row r="3" spans="1:11" x14ac:dyDescent="0.25"/>
    <row r="4" spans="1:11" ht="23.25" x14ac:dyDescent="0.25">
      <c r="E4" s="64" t="s">
        <v>1137</v>
      </c>
      <c r="F4" s="65"/>
      <c r="G4" s="65"/>
      <c r="H4" s="65"/>
      <c r="I4" s="65"/>
    </row>
    <row r="5" spans="1:11" ht="15" customHeight="1" x14ac:dyDescent="0.25">
      <c r="E5" s="56" t="s">
        <v>187</v>
      </c>
      <c r="F5" s="56"/>
      <c r="G5" s="56"/>
      <c r="H5" s="56"/>
      <c r="I5" s="56"/>
    </row>
    <row r="6" spans="1:11" ht="66" customHeight="1" x14ac:dyDescent="0.25">
      <c r="E6" s="1"/>
      <c r="F6" s="5"/>
      <c r="G6" s="2" t="s">
        <v>917</v>
      </c>
      <c r="H6" s="2" t="s">
        <v>918</v>
      </c>
      <c r="I6" s="2" t="s">
        <v>919</v>
      </c>
      <c r="K6" s="12"/>
    </row>
    <row r="7" spans="1:11" ht="15" customHeight="1" x14ac:dyDescent="0.25">
      <c r="B7" s="14" t="s">
        <v>922</v>
      </c>
      <c r="C7" s="16" t="s">
        <v>923</v>
      </c>
      <c r="D7" s="14" t="s">
        <v>924</v>
      </c>
      <c r="E7" s="1"/>
      <c r="F7" s="5" t="s">
        <v>920</v>
      </c>
      <c r="G7" s="2"/>
      <c r="H7" s="2"/>
      <c r="I7" s="2"/>
    </row>
    <row r="8" spans="1:11" ht="15" customHeight="1" x14ac:dyDescent="0.25">
      <c r="A8" s="8" t="s">
        <v>951</v>
      </c>
      <c r="B8" t="str">
        <f>"LY_"&amp;$A8&amp;"_"&amp;B$7</f>
        <v>LY_SumD_LuA</v>
      </c>
      <c r="C8" t="str">
        <f t="shared" ref="C8:D17" si="0">"LY_"&amp;$A8&amp;"_"&amp;C$7</f>
        <v>LY_SumD_LiA</v>
      </c>
      <c r="D8" t="str">
        <f t="shared" si="0"/>
        <v>LY_SumD_GL</v>
      </c>
      <c r="E8" s="1" t="s">
        <v>5</v>
      </c>
      <c r="F8" s="13" t="s">
        <v>950</v>
      </c>
      <c r="G8" s="11">
        <f t="shared" ref="G8:G17" si="1">INDEX(LivTpk,3,MATCH(B8,LivTpk_var,0))</f>
        <v>-6048</v>
      </c>
      <c r="H8" s="11">
        <f t="shared" ref="H8:H17" si="2">INDEX(LivTpk,3,MATCH(C8,LivTpk_var,0))</f>
        <v>-154965</v>
      </c>
      <c r="I8" s="11">
        <f t="shared" ref="I8:I17" si="3">INDEX(LivTpk,3,MATCH(D8,LivTpk_var,0))</f>
        <v>-185994</v>
      </c>
    </row>
    <row r="9" spans="1:11" ht="15" customHeight="1" x14ac:dyDescent="0.25">
      <c r="A9" s="8" t="s">
        <v>953</v>
      </c>
      <c r="B9" t="str">
        <f t="shared" ref="B9:B17" si="4">"LY_"&amp;$A9&amp;"_"&amp;B$7</f>
        <v>LY_Sumi_LuA</v>
      </c>
      <c r="C9" t="str">
        <f t="shared" si="0"/>
        <v>LY_Sumi_LiA</v>
      </c>
      <c r="D9" t="str">
        <f t="shared" si="0"/>
        <v>LY_Sumi_GL</v>
      </c>
      <c r="E9" s="1" t="s">
        <v>6</v>
      </c>
      <c r="F9" s="13" t="s">
        <v>952</v>
      </c>
      <c r="G9" s="11">
        <f t="shared" si="1"/>
        <v>0</v>
      </c>
      <c r="H9" s="11">
        <f t="shared" si="2"/>
        <v>-214001</v>
      </c>
      <c r="I9" s="11">
        <f t="shared" si="3"/>
        <v>-434318</v>
      </c>
    </row>
    <row r="10" spans="1:11" ht="15" customHeight="1" x14ac:dyDescent="0.25">
      <c r="A10" s="8" t="s">
        <v>955</v>
      </c>
      <c r="B10" t="str">
        <f t="shared" si="4"/>
        <v>LY_SumU_LuA</v>
      </c>
      <c r="C10" t="str">
        <f t="shared" si="0"/>
        <v>LY_SumU_LiA</v>
      </c>
      <c r="D10" t="str">
        <f t="shared" si="0"/>
        <v>LY_SumU_GL</v>
      </c>
      <c r="E10" s="1" t="s">
        <v>7</v>
      </c>
      <c r="F10" s="13" t="s">
        <v>954</v>
      </c>
      <c r="G10" s="11">
        <f t="shared" si="1"/>
        <v>-52113</v>
      </c>
      <c r="H10" s="11">
        <f t="shared" si="2"/>
        <v>-643468</v>
      </c>
      <c r="I10" s="11">
        <f t="shared" si="3"/>
        <v>-269</v>
      </c>
    </row>
    <row r="11" spans="1:11" ht="15" customHeight="1" x14ac:dyDescent="0.25">
      <c r="A11" s="8" t="s">
        <v>957</v>
      </c>
      <c r="B11" t="str">
        <f t="shared" si="4"/>
        <v>LY_PRy_LuA</v>
      </c>
      <c r="C11" t="str">
        <f t="shared" si="0"/>
        <v>LY_PRy_LiA</v>
      </c>
      <c r="D11" t="str">
        <f t="shared" si="0"/>
        <v>LY_PRy_GL</v>
      </c>
      <c r="E11" s="1" t="s">
        <v>8</v>
      </c>
      <c r="F11" s="13" t="s">
        <v>956</v>
      </c>
      <c r="G11" s="11">
        <f t="shared" si="1"/>
        <v>-701927</v>
      </c>
      <c r="H11" s="11">
        <f t="shared" si="2"/>
        <v>-18773632</v>
      </c>
      <c r="I11" s="11">
        <f t="shared" si="3"/>
        <v>0</v>
      </c>
    </row>
    <row r="12" spans="1:11" ht="15" customHeight="1" x14ac:dyDescent="0.25">
      <c r="A12" s="8" t="s">
        <v>959</v>
      </c>
      <c r="B12" t="str">
        <f t="shared" si="4"/>
        <v>LY_TUg_LuA</v>
      </c>
      <c r="C12" t="str">
        <f t="shared" si="0"/>
        <v>LY_TUg_LiA</v>
      </c>
      <c r="D12" t="str">
        <f t="shared" si="0"/>
        <v>LY_TUg_GL</v>
      </c>
      <c r="E12" s="1" t="s">
        <v>9</v>
      </c>
      <c r="F12" s="13" t="s">
        <v>958</v>
      </c>
      <c r="G12" s="11">
        <f t="shared" si="1"/>
        <v>-16645</v>
      </c>
      <c r="H12" s="11">
        <f t="shared" si="2"/>
        <v>-3186327</v>
      </c>
      <c r="I12" s="11">
        <f t="shared" si="3"/>
        <v>0</v>
      </c>
    </row>
    <row r="13" spans="1:11" ht="15" customHeight="1" x14ac:dyDescent="0.25">
      <c r="A13" s="8" t="s">
        <v>961</v>
      </c>
      <c r="B13" t="str">
        <f t="shared" si="4"/>
        <v>LY_KUB_LuA</v>
      </c>
      <c r="C13" t="str">
        <f t="shared" si="0"/>
        <v>LY_KUB_LiA</v>
      </c>
      <c r="D13" t="str">
        <f t="shared" si="0"/>
        <v>LY_KUB_GL</v>
      </c>
      <c r="E13" s="1" t="s">
        <v>10</v>
      </c>
      <c r="F13" s="13" t="s">
        <v>960</v>
      </c>
      <c r="G13" s="11">
        <f t="shared" si="1"/>
        <v>0</v>
      </c>
      <c r="H13" s="11">
        <f t="shared" si="2"/>
        <v>-12598</v>
      </c>
      <c r="I13" s="11">
        <f t="shared" si="3"/>
        <v>0</v>
      </c>
    </row>
    <row r="14" spans="1:11" ht="15" customHeight="1" x14ac:dyDescent="0.25">
      <c r="A14" s="8" t="s">
        <v>963</v>
      </c>
      <c r="B14" t="str">
        <f t="shared" si="4"/>
        <v>LY_Fop_LuA</v>
      </c>
      <c r="C14" t="str">
        <f t="shared" si="0"/>
        <v>LY_Fop_LiA</v>
      </c>
      <c r="D14" t="str">
        <f t="shared" si="0"/>
        <v>LY_Fop_GL</v>
      </c>
      <c r="E14" s="1" t="s">
        <v>11</v>
      </c>
      <c r="F14" s="13" t="s">
        <v>962</v>
      </c>
      <c r="G14" s="11">
        <f t="shared" si="1"/>
        <v>0</v>
      </c>
      <c r="H14" s="11">
        <f t="shared" si="2"/>
        <v>-80633</v>
      </c>
      <c r="I14" s="11">
        <f t="shared" si="3"/>
        <v>-212040</v>
      </c>
    </row>
    <row r="15" spans="1:11" ht="15" customHeight="1" x14ac:dyDescent="0.25">
      <c r="A15" s="8" t="s">
        <v>965</v>
      </c>
      <c r="B15" t="str">
        <f t="shared" si="4"/>
        <v>LY_URS_LuA</v>
      </c>
      <c r="C15" t="str">
        <f t="shared" si="0"/>
        <v>LY_URS_LiA</v>
      </c>
      <c r="D15" t="str">
        <f t="shared" si="0"/>
        <v>LY_URS_GL</v>
      </c>
      <c r="E15" s="1" t="s">
        <v>12</v>
      </c>
      <c r="F15" s="13" t="s">
        <v>964</v>
      </c>
      <c r="G15" s="11">
        <f t="shared" si="1"/>
        <v>-211</v>
      </c>
      <c r="H15" s="11">
        <f t="shared" si="2"/>
        <v>-17010</v>
      </c>
      <c r="I15" s="11">
        <f t="shared" si="3"/>
        <v>0</v>
      </c>
    </row>
    <row r="16" spans="1:11" ht="15" customHeight="1" x14ac:dyDescent="0.25">
      <c r="A16" s="8" t="s">
        <v>967</v>
      </c>
      <c r="B16" t="str">
        <f t="shared" si="4"/>
        <v>LY_SumK_LuA</v>
      </c>
      <c r="C16" t="str">
        <f t="shared" si="0"/>
        <v>LY_SumK_LiA</v>
      </c>
      <c r="D16" t="str">
        <f t="shared" si="0"/>
        <v>LY_SumK_GL</v>
      </c>
      <c r="E16" s="1" t="s">
        <v>13</v>
      </c>
      <c r="F16" s="13" t="s">
        <v>966</v>
      </c>
      <c r="G16" s="11">
        <f t="shared" si="1"/>
        <v>-3303</v>
      </c>
      <c r="H16" s="11">
        <f t="shared" si="2"/>
        <v>-10462</v>
      </c>
      <c r="I16" s="11">
        <f t="shared" si="3"/>
        <v>-214020</v>
      </c>
    </row>
    <row r="17" spans="1:12" ht="15" customHeight="1" x14ac:dyDescent="0.25">
      <c r="A17" s="8" t="s">
        <v>929</v>
      </c>
      <c r="B17" t="str">
        <f t="shared" si="4"/>
        <v>LY_DFtot_LuA</v>
      </c>
      <c r="C17" t="str">
        <f t="shared" si="0"/>
        <v>LY_DFtot_LiA</v>
      </c>
      <c r="D17" t="str">
        <f t="shared" si="0"/>
        <v>LY_DFtot_GL</v>
      </c>
      <c r="E17" s="4" t="s">
        <v>14</v>
      </c>
      <c r="F17" s="5" t="s">
        <v>968</v>
      </c>
      <c r="G17" s="11">
        <f t="shared" si="1"/>
        <v>-780246</v>
      </c>
      <c r="H17" s="11">
        <f t="shared" si="2"/>
        <v>-23093097</v>
      </c>
      <c r="I17" s="11">
        <f t="shared" si="3"/>
        <v>-1046640</v>
      </c>
    </row>
    <row r="18" spans="1:12" x14ac:dyDescent="0.25"/>
    <row r="19" spans="1:12" x14ac:dyDescent="0.25">
      <c r="G19" s="15"/>
    </row>
    <row r="20" spans="1:12" ht="38.25" x14ac:dyDescent="0.25">
      <c r="E20" s="5"/>
      <c r="F20" s="2" t="s">
        <v>1118</v>
      </c>
      <c r="G20" s="2" t="s">
        <v>969</v>
      </c>
      <c r="H20" s="2" t="s">
        <v>970</v>
      </c>
      <c r="I20" s="2" t="s">
        <v>971</v>
      </c>
      <c r="J20" s="2" t="s">
        <v>972</v>
      </c>
      <c r="K20" s="2" t="s">
        <v>944</v>
      </c>
      <c r="L20" s="2" t="s">
        <v>1119</v>
      </c>
    </row>
    <row r="21" spans="1:12" x14ac:dyDescent="0.25">
      <c r="A21" s="8" t="s">
        <v>949</v>
      </c>
      <c r="E21" s="13" t="s">
        <v>973</v>
      </c>
      <c r="F21" s="11">
        <f t="shared" ref="F21:L21" si="5">INDEX(LivTpk,3,MATCH("LYD_Ltot_"&amp;F23,LivTpk_var,0))</f>
        <v>-20147813</v>
      </c>
      <c r="G21" s="11">
        <f t="shared" si="5"/>
        <v>-16512794</v>
      </c>
      <c r="H21" s="11">
        <f t="shared" si="5"/>
        <v>-3458642</v>
      </c>
      <c r="I21" s="11">
        <f t="shared" si="5"/>
        <v>0</v>
      </c>
      <c r="J21" s="11">
        <f t="shared" si="5"/>
        <v>-176378</v>
      </c>
      <c r="K21" s="11">
        <f t="shared" si="5"/>
        <v>0</v>
      </c>
      <c r="L21" s="11">
        <f t="shared" si="5"/>
        <v>-20147813</v>
      </c>
    </row>
    <row r="22" spans="1:12" x14ac:dyDescent="0.25"/>
    <row r="23" spans="1:12" hidden="1" x14ac:dyDescent="0.25">
      <c r="F23" s="16" t="s">
        <v>974</v>
      </c>
      <c r="G23" s="16" t="s">
        <v>975</v>
      </c>
      <c r="H23" s="14" t="s">
        <v>976</v>
      </c>
      <c r="I23" s="14" t="s">
        <v>977</v>
      </c>
      <c r="J23" s="14" t="s">
        <v>978</v>
      </c>
      <c r="K23" s="14" t="s">
        <v>948</v>
      </c>
      <c r="L23" s="16" t="s">
        <v>979</v>
      </c>
    </row>
  </sheetData>
  <sheetProtection algorithmName="SHA-512" hashValue="zBQfA2vc70R+AQpkegfiEMexVMgGFxvLaWWNF5flQi09t7jfRUfYD9T+dUQpA1SG86MYlkl8k7KkwY+BNmvKDQ==" saltValue="dETlj+KUbFslBZY28uuovg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1.140625" style="15" customWidth="1"/>
    <col min="5" max="5" width="12.1406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48" customHeight="1" x14ac:dyDescent="0.25">
      <c r="C4" s="66" t="s">
        <v>1132</v>
      </c>
      <c r="D4" s="67"/>
      <c r="E4" s="67"/>
    </row>
    <row r="5" spans="1:5" ht="15" customHeight="1" x14ac:dyDescent="0.25">
      <c r="C5" s="56" t="s">
        <v>187</v>
      </c>
      <c r="D5" s="56"/>
      <c r="E5" s="56"/>
    </row>
    <row r="6" spans="1:5" ht="22.5" customHeight="1" x14ac:dyDescent="0.25">
      <c r="C6" s="1"/>
      <c r="D6" s="5"/>
      <c r="E6" s="2" t="s">
        <v>980</v>
      </c>
    </row>
    <row r="7" spans="1:5" ht="15" customHeight="1" x14ac:dyDescent="0.25">
      <c r="B7" s="8" t="s">
        <v>1022</v>
      </c>
      <c r="C7" s="1"/>
      <c r="D7" s="5" t="s">
        <v>981</v>
      </c>
      <c r="E7" s="2"/>
    </row>
    <row r="8" spans="1:5" ht="15" customHeight="1" x14ac:dyDescent="0.25">
      <c r="A8" s="3" t="s">
        <v>983</v>
      </c>
      <c r="B8" t="str">
        <f>"RUK_"&amp;$B$7&amp;"_"&amp;A8</f>
        <v>RUK_SRUK_RUTv</v>
      </c>
      <c r="C8" s="1" t="s">
        <v>5</v>
      </c>
      <c r="D8" s="13" t="s">
        <v>982</v>
      </c>
      <c r="E8" s="11">
        <f t="shared" ref="E8:E21" si="0">INDEX(LivTpk,3,MATCH($B8,LivTpk_var,0))</f>
        <v>24321</v>
      </c>
    </row>
    <row r="9" spans="1:5" ht="15" customHeight="1" x14ac:dyDescent="0.25">
      <c r="A9" s="3" t="s">
        <v>985</v>
      </c>
      <c r="B9" t="str">
        <f t="shared" ref="B9:B36" si="1">"RUK_"&amp;$B$7&amp;"_"&amp;A9</f>
        <v>RUK_SRUK_RUAv</v>
      </c>
      <c r="C9" s="1" t="s">
        <v>6</v>
      </c>
      <c r="D9" s="13" t="s">
        <v>984</v>
      </c>
      <c r="E9" s="11">
        <f t="shared" si="0"/>
        <v>1901</v>
      </c>
    </row>
    <row r="10" spans="1:5" ht="15" customHeight="1" x14ac:dyDescent="0.25">
      <c r="A10" s="3" t="s">
        <v>987</v>
      </c>
      <c r="B10" t="str">
        <f t="shared" si="1"/>
        <v>RUK_SRUK_UdKap</v>
      </c>
      <c r="C10" s="1" t="s">
        <v>7</v>
      </c>
      <c r="D10" s="13" t="s">
        <v>986</v>
      </c>
      <c r="E10" s="11">
        <f t="shared" si="0"/>
        <v>9012043</v>
      </c>
    </row>
    <row r="11" spans="1:5" ht="15" customHeight="1" x14ac:dyDescent="0.25">
      <c r="A11" s="3" t="s">
        <v>989</v>
      </c>
      <c r="B11" t="str">
        <f t="shared" si="1"/>
        <v>RUK_SRUK_Udinv</v>
      </c>
      <c r="C11" s="1" t="s">
        <v>8</v>
      </c>
      <c r="D11" s="13" t="s">
        <v>988</v>
      </c>
      <c r="E11" s="11">
        <f t="shared" si="0"/>
        <v>886993</v>
      </c>
    </row>
    <row r="12" spans="1:5" ht="15" customHeight="1" x14ac:dyDescent="0.25">
      <c r="A12" s="3" t="s">
        <v>991</v>
      </c>
      <c r="B12" t="str">
        <f t="shared" si="1"/>
        <v>RUK_SRUK_RObL</v>
      </c>
      <c r="C12" s="1" t="s">
        <v>9</v>
      </c>
      <c r="D12" s="13" t="s">
        <v>990</v>
      </c>
      <c r="E12" s="11">
        <f t="shared" si="0"/>
        <v>1826900</v>
      </c>
    </row>
    <row r="13" spans="1:5" ht="15" customHeight="1" x14ac:dyDescent="0.25">
      <c r="A13" s="3" t="s">
        <v>993</v>
      </c>
      <c r="B13" t="str">
        <f t="shared" si="1"/>
        <v>RUK_SRUK_iObL</v>
      </c>
      <c r="C13" s="1" t="s">
        <v>10</v>
      </c>
      <c r="D13" s="13" t="s">
        <v>992</v>
      </c>
      <c r="E13" s="11">
        <f t="shared" si="0"/>
        <v>186847</v>
      </c>
    </row>
    <row r="14" spans="1:5" ht="15" customHeight="1" x14ac:dyDescent="0.25">
      <c r="A14" s="3" t="s">
        <v>995</v>
      </c>
      <c r="B14" t="str">
        <f t="shared" si="1"/>
        <v>RUK_SRUK_RiKi</v>
      </c>
      <c r="C14" s="1" t="s">
        <v>11</v>
      </c>
      <c r="D14" s="13" t="s">
        <v>994</v>
      </c>
      <c r="E14" s="11">
        <f t="shared" si="0"/>
        <v>0</v>
      </c>
    </row>
    <row r="15" spans="1:5" ht="15" customHeight="1" x14ac:dyDescent="0.25">
      <c r="A15" s="3" t="s">
        <v>997</v>
      </c>
      <c r="B15" t="str">
        <f t="shared" si="1"/>
        <v>RUK_SRUK_RiPU</v>
      </c>
      <c r="C15" s="1" t="s">
        <v>12</v>
      </c>
      <c r="D15" s="13" t="s">
        <v>996</v>
      </c>
      <c r="E15" s="11">
        <f t="shared" si="0"/>
        <v>6457</v>
      </c>
    </row>
    <row r="16" spans="1:5" ht="15" customHeight="1" x14ac:dyDescent="0.25">
      <c r="A16" s="3" t="s">
        <v>999</v>
      </c>
      <c r="B16" t="str">
        <f t="shared" si="1"/>
        <v>RUK_SRUK_RiXU</v>
      </c>
      <c r="C16" s="1" t="s">
        <v>13</v>
      </c>
      <c r="D16" s="13" t="s">
        <v>998</v>
      </c>
      <c r="E16" s="11">
        <f t="shared" si="0"/>
        <v>1182302</v>
      </c>
    </row>
    <row r="17" spans="1:5" ht="15" customHeight="1" x14ac:dyDescent="0.25">
      <c r="A17" s="3" t="s">
        <v>1001</v>
      </c>
      <c r="B17" t="str">
        <f t="shared" si="1"/>
        <v>RUK_SRUK_RiKre</v>
      </c>
      <c r="C17" s="1" t="s">
        <v>14</v>
      </c>
      <c r="D17" s="13" t="s">
        <v>1000</v>
      </c>
      <c r="E17" s="11">
        <f t="shared" si="0"/>
        <v>32703</v>
      </c>
    </row>
    <row r="18" spans="1:5" ht="15" customHeight="1" x14ac:dyDescent="0.25">
      <c r="A18" s="3" t="s">
        <v>1003</v>
      </c>
      <c r="B18" t="str">
        <f t="shared" si="1"/>
        <v>RUK_SRUK_RiGf</v>
      </c>
      <c r="C18" s="1" t="s">
        <v>15</v>
      </c>
      <c r="D18" s="13" t="s">
        <v>1002</v>
      </c>
      <c r="E18" s="11">
        <f t="shared" si="0"/>
        <v>0</v>
      </c>
    </row>
    <row r="19" spans="1:5" ht="15" customHeight="1" x14ac:dyDescent="0.25">
      <c r="A19" s="3" t="s">
        <v>1005</v>
      </c>
      <c r="B19" t="str">
        <f t="shared" si="1"/>
        <v>RUK_SRUK_RiTg</v>
      </c>
      <c r="C19" s="1" t="s">
        <v>16</v>
      </c>
      <c r="D19" s="13" t="s">
        <v>1004</v>
      </c>
      <c r="E19" s="11">
        <f t="shared" si="0"/>
        <v>15316</v>
      </c>
    </row>
    <row r="20" spans="1:5" ht="15" customHeight="1" x14ac:dyDescent="0.25">
      <c r="A20" s="3" t="s">
        <v>1007</v>
      </c>
      <c r="B20" t="str">
        <f t="shared" si="1"/>
        <v>RUK_SRUK_XRU</v>
      </c>
      <c r="C20" s="1" t="s">
        <v>17</v>
      </c>
      <c r="D20" s="13" t="s">
        <v>1006</v>
      </c>
      <c r="E20" s="11">
        <f t="shared" si="0"/>
        <v>775469</v>
      </c>
    </row>
    <row r="21" spans="1:5" ht="25.5" customHeight="1" x14ac:dyDescent="0.25">
      <c r="A21" s="3" t="s">
        <v>1009</v>
      </c>
      <c r="B21" t="str">
        <f t="shared" si="1"/>
        <v>RUK_SRUK_RUtot</v>
      </c>
      <c r="C21" s="4" t="s">
        <v>18</v>
      </c>
      <c r="D21" s="5" t="s">
        <v>1008</v>
      </c>
      <c r="E21" s="11">
        <f t="shared" si="0"/>
        <v>13951251</v>
      </c>
    </row>
    <row r="22" spans="1:5" ht="15" customHeight="1" x14ac:dyDescent="0.25">
      <c r="A22" s="13"/>
      <c r="C22" s="1"/>
      <c r="D22" s="13"/>
      <c r="E22" s="13"/>
    </row>
    <row r="23" spans="1:5" ht="15" customHeight="1" x14ac:dyDescent="0.25">
      <c r="A23" s="13"/>
      <c r="C23" s="1"/>
      <c r="D23" s="5" t="s">
        <v>1010</v>
      </c>
      <c r="E23" s="13"/>
    </row>
    <row r="24" spans="1:5" ht="15" customHeight="1" x14ac:dyDescent="0.25">
      <c r="A24" s="3" t="s">
        <v>249</v>
      </c>
      <c r="B24" t="str">
        <f t="shared" si="1"/>
        <v>RUK_SRUK_Dejd</v>
      </c>
      <c r="C24" s="1" t="s">
        <v>19</v>
      </c>
      <c r="D24" s="13" t="s">
        <v>98</v>
      </c>
      <c r="E24" s="11">
        <f t="shared" ref="E24:E36" si="2">INDEX(LivTpk,3,MATCH($B24,LivTpk_var,0))</f>
        <v>16104</v>
      </c>
    </row>
    <row r="25" spans="1:5" ht="15" customHeight="1" x14ac:dyDescent="0.25">
      <c r="A25" s="3" t="s">
        <v>1011</v>
      </c>
      <c r="B25" t="str">
        <f t="shared" si="1"/>
        <v>RUK_SRUK_iejd</v>
      </c>
      <c r="C25" s="1" t="s">
        <v>20</v>
      </c>
      <c r="D25" s="13" t="s">
        <v>100</v>
      </c>
      <c r="E25" s="11">
        <f t="shared" si="2"/>
        <v>-216759</v>
      </c>
    </row>
    <row r="26" spans="1:5" ht="15" customHeight="1" x14ac:dyDescent="0.25">
      <c r="A26" s="3" t="s">
        <v>1012</v>
      </c>
      <c r="B26" t="str">
        <f t="shared" si="1"/>
        <v>RUK_SRUK_Kap</v>
      </c>
      <c r="C26" s="1" t="s">
        <v>21</v>
      </c>
      <c r="D26" s="13" t="s">
        <v>106</v>
      </c>
      <c r="E26" s="11">
        <f t="shared" si="2"/>
        <v>2117494</v>
      </c>
    </row>
    <row r="27" spans="1:5" ht="15" customHeight="1" x14ac:dyDescent="0.25">
      <c r="A27" s="3" t="s">
        <v>1013</v>
      </c>
      <c r="B27" t="str">
        <f t="shared" si="1"/>
        <v>RUK_SRUK_ifa</v>
      </c>
      <c r="C27" s="1" t="s">
        <v>22</v>
      </c>
      <c r="D27" s="13" t="s">
        <v>107</v>
      </c>
      <c r="E27" s="11">
        <f t="shared" si="2"/>
        <v>-10198286</v>
      </c>
    </row>
    <row r="28" spans="1:5" ht="15" customHeight="1" x14ac:dyDescent="0.25">
      <c r="A28" s="3" t="s">
        <v>399</v>
      </c>
      <c r="B28" t="str">
        <f t="shared" si="1"/>
        <v>RUK_SRUK_ObL</v>
      </c>
      <c r="C28" s="1" t="s">
        <v>23</v>
      </c>
      <c r="D28" s="13" t="s">
        <v>108</v>
      </c>
      <c r="E28" s="11">
        <f t="shared" si="2"/>
        <v>-22402447</v>
      </c>
    </row>
    <row r="29" spans="1:5" ht="15" customHeight="1" x14ac:dyDescent="0.25">
      <c r="A29" s="3" t="s">
        <v>1014</v>
      </c>
      <c r="B29" t="str">
        <f t="shared" si="1"/>
        <v>RUK_SRUK_Kinv</v>
      </c>
      <c r="C29" s="1" t="s">
        <v>24</v>
      </c>
      <c r="D29" s="13" t="s">
        <v>109</v>
      </c>
      <c r="E29" s="11">
        <f t="shared" si="2"/>
        <v>0</v>
      </c>
    </row>
    <row r="30" spans="1:5" ht="15" customHeight="1" x14ac:dyDescent="0.25">
      <c r="A30" s="3" t="s">
        <v>1015</v>
      </c>
      <c r="B30" t="str">
        <f t="shared" si="1"/>
        <v>RUK_SRUK_PsU</v>
      </c>
      <c r="C30" s="1" t="s">
        <v>25</v>
      </c>
      <c r="D30" s="13" t="s">
        <v>110</v>
      </c>
      <c r="E30" s="11">
        <f t="shared" si="2"/>
        <v>-7339</v>
      </c>
    </row>
    <row r="31" spans="1:5" ht="15" customHeight="1" x14ac:dyDescent="0.25">
      <c r="A31" s="3" t="s">
        <v>1016</v>
      </c>
      <c r="B31" t="str">
        <f t="shared" si="1"/>
        <v>RUK_SRUK_XU</v>
      </c>
      <c r="C31" s="1" t="s">
        <v>26</v>
      </c>
      <c r="D31" s="13" t="s">
        <v>111</v>
      </c>
      <c r="E31" s="11">
        <f t="shared" si="2"/>
        <v>552587</v>
      </c>
    </row>
    <row r="32" spans="1:5" ht="15" customHeight="1" x14ac:dyDescent="0.25">
      <c r="A32" s="3" t="s">
        <v>257</v>
      </c>
      <c r="B32" t="str">
        <f t="shared" si="1"/>
        <v>RUK_SRUK_iKre</v>
      </c>
      <c r="C32" s="1" t="s">
        <v>27</v>
      </c>
      <c r="D32" s="13" t="s">
        <v>112</v>
      </c>
      <c r="E32" s="11">
        <f t="shared" si="2"/>
        <v>-77801</v>
      </c>
    </row>
    <row r="33" spans="1:5" ht="15" customHeight="1" x14ac:dyDescent="0.25">
      <c r="A33" s="17" t="s">
        <v>1018</v>
      </c>
      <c r="B33" t="str">
        <f t="shared" si="1"/>
        <v>RUK_SRUK_AFi</v>
      </c>
      <c r="C33" s="1" t="s">
        <v>28</v>
      </c>
      <c r="D33" s="13" t="s">
        <v>1017</v>
      </c>
      <c r="E33" s="11">
        <f t="shared" si="2"/>
        <v>-30256061</v>
      </c>
    </row>
    <row r="34" spans="1:5" ht="15" customHeight="1" x14ac:dyDescent="0.25">
      <c r="A34" s="3" t="s">
        <v>259</v>
      </c>
      <c r="B34" t="str">
        <f t="shared" si="1"/>
        <v>RUK_SRUK_Gfd</v>
      </c>
      <c r="C34" s="1" t="s">
        <v>29</v>
      </c>
      <c r="D34" s="13" t="s">
        <v>114</v>
      </c>
      <c r="E34" s="11">
        <f t="shared" si="2"/>
        <v>0</v>
      </c>
    </row>
    <row r="35" spans="1:5" ht="15" customHeight="1" x14ac:dyDescent="0.25">
      <c r="A35" s="3" t="s">
        <v>1019</v>
      </c>
      <c r="B35" t="str">
        <f t="shared" si="1"/>
        <v>RUK_SRUK_XReg</v>
      </c>
      <c r="C35" s="1" t="s">
        <v>30</v>
      </c>
      <c r="D35" s="13" t="s">
        <v>113</v>
      </c>
      <c r="E35" s="11">
        <f t="shared" si="2"/>
        <v>67318</v>
      </c>
    </row>
    <row r="36" spans="1:5" ht="25.5" customHeight="1" x14ac:dyDescent="0.25">
      <c r="A36" s="3" t="s">
        <v>1021</v>
      </c>
      <c r="B36" t="str">
        <f t="shared" si="1"/>
        <v>RUK_SRUK_KursTot</v>
      </c>
      <c r="C36" s="4" t="s">
        <v>31</v>
      </c>
      <c r="D36" s="5" t="s">
        <v>1020</v>
      </c>
      <c r="E36" s="11">
        <f t="shared" si="2"/>
        <v>-60405189</v>
      </c>
    </row>
    <row r="37" spans="1:5" x14ac:dyDescent="0.25"/>
    <row r="38" spans="1:5" hidden="1" x14ac:dyDescent="0.25">
      <c r="D38" s="12"/>
    </row>
  </sheetData>
  <sheetProtection algorithmName="SHA-512" hashValue="TqLg0PI52LLYbp2HZJp6KoBfAgmiUi2nTw4/VZct0CGW6ImKqLAKyK6jt0FMb7SJCjUa3vUvDBeM9ib4+sWZag==" saltValue="Z9xXhYNOmXfIU93Wv+7is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9.140625" hidden="1" customWidth="1"/>
    <col min="2" max="2" width="16.85546875" hidden="1" customWidth="1"/>
    <col min="3" max="3" width="5.140625" customWidth="1"/>
    <col min="4" max="4" width="83.42578125" style="15" customWidth="1"/>
    <col min="5" max="5" width="19.5703125" customWidth="1"/>
    <col min="6" max="6" width="6.42578125" customWidth="1"/>
    <col min="7" max="7" width="13.42578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25.5" customHeight="1" x14ac:dyDescent="0.25">
      <c r="C4" s="64" t="s">
        <v>1133</v>
      </c>
      <c r="D4" s="65"/>
      <c r="E4" s="65"/>
    </row>
    <row r="5" spans="1:5" ht="15" customHeight="1" x14ac:dyDescent="0.25">
      <c r="C5" s="56" t="s">
        <v>187</v>
      </c>
      <c r="D5" s="56"/>
      <c r="E5" s="56"/>
    </row>
    <row r="6" spans="1:5" ht="43.5" customHeight="1" x14ac:dyDescent="0.25">
      <c r="A6" s="12" t="s">
        <v>245</v>
      </c>
      <c r="C6" s="1"/>
      <c r="D6" s="5"/>
      <c r="E6" s="2" t="s">
        <v>1075</v>
      </c>
    </row>
    <row r="7" spans="1:5" ht="15" customHeight="1" x14ac:dyDescent="0.25">
      <c r="A7" s="12"/>
      <c r="B7" t="s">
        <v>1078</v>
      </c>
      <c r="C7" s="1"/>
      <c r="D7" s="5" t="s">
        <v>1076</v>
      </c>
      <c r="E7" s="2"/>
    </row>
    <row r="8" spans="1:5" ht="15" customHeight="1" x14ac:dyDescent="0.25">
      <c r="A8" s="8" t="s">
        <v>1079</v>
      </c>
      <c r="B8" t="str">
        <f>"Akt_"&amp;A8&amp;"_"&amp;$B$7</f>
        <v>Akt_GGB_UL</v>
      </c>
      <c r="C8" s="1" t="s">
        <v>5</v>
      </c>
      <c r="D8" s="13" t="s">
        <v>1077</v>
      </c>
      <c r="E8" s="11">
        <f t="shared" ref="E8:E19" si="0">INDEX(LivTpk,3,MATCH($B8,LivTpk_var,0))</f>
        <v>51870614</v>
      </c>
    </row>
    <row r="9" spans="1:5" ht="15" customHeight="1" x14ac:dyDescent="0.25">
      <c r="A9" s="8" t="s">
        <v>1081</v>
      </c>
      <c r="B9" t="str">
        <f t="shared" ref="B9:B33" si="1">"Akt_"&amp;A9&amp;"_"&amp;$B$7</f>
        <v>Akt_GNK_UL</v>
      </c>
      <c r="C9" s="1" t="s">
        <v>6</v>
      </c>
      <c r="D9" s="13" t="s">
        <v>1080</v>
      </c>
      <c r="E9" s="11">
        <f t="shared" si="0"/>
        <v>85074625</v>
      </c>
    </row>
    <row r="10" spans="1:5" ht="15" customHeight="1" x14ac:dyDescent="0.25">
      <c r="A10" s="8" t="s">
        <v>1083</v>
      </c>
      <c r="B10" t="str">
        <f t="shared" si="1"/>
        <v>Akt_GUK_UL</v>
      </c>
      <c r="C10" s="1" t="s">
        <v>7</v>
      </c>
      <c r="D10" s="13" t="s">
        <v>1082</v>
      </c>
      <c r="E10" s="11">
        <f t="shared" si="0"/>
        <v>152399717</v>
      </c>
    </row>
    <row r="11" spans="1:5" ht="15" customHeight="1" x14ac:dyDescent="0.25">
      <c r="A11" s="8" t="s">
        <v>1085</v>
      </c>
      <c r="B11" t="str">
        <f t="shared" si="1"/>
        <v>Akt_GKtot_UL</v>
      </c>
      <c r="C11" s="4" t="s">
        <v>8</v>
      </c>
      <c r="D11" s="5" t="s">
        <v>1084</v>
      </c>
      <c r="E11" s="11">
        <f t="shared" si="0"/>
        <v>237474342</v>
      </c>
    </row>
    <row r="12" spans="1:5" ht="15" customHeight="1" x14ac:dyDescent="0.25">
      <c r="A12" s="8" t="s">
        <v>1087</v>
      </c>
      <c r="B12" t="str">
        <f t="shared" si="1"/>
        <v>Akt_GSO_UL</v>
      </c>
      <c r="C12" s="1" t="s">
        <v>9</v>
      </c>
      <c r="D12" s="13" t="s">
        <v>1086</v>
      </c>
      <c r="E12" s="11">
        <f t="shared" si="0"/>
        <v>137527680</v>
      </c>
    </row>
    <row r="13" spans="1:5" ht="15" customHeight="1" x14ac:dyDescent="0.25">
      <c r="A13" s="8" t="s">
        <v>1089</v>
      </c>
      <c r="B13" t="str">
        <f t="shared" si="1"/>
        <v>Akt_GiO_UL</v>
      </c>
      <c r="C13" s="1" t="s">
        <v>10</v>
      </c>
      <c r="D13" s="13" t="s">
        <v>1088</v>
      </c>
      <c r="E13" s="11">
        <f t="shared" si="0"/>
        <v>2038706</v>
      </c>
    </row>
    <row r="14" spans="1:5" ht="15" customHeight="1" x14ac:dyDescent="0.25">
      <c r="A14" s="8" t="s">
        <v>1091</v>
      </c>
      <c r="B14" t="str">
        <f t="shared" si="1"/>
        <v>Akt_GKO_UL</v>
      </c>
      <c r="C14" s="1" t="s">
        <v>11</v>
      </c>
      <c r="D14" s="13" t="s">
        <v>1090</v>
      </c>
      <c r="E14" s="11">
        <f t="shared" si="0"/>
        <v>111993247</v>
      </c>
    </row>
    <row r="15" spans="1:5" ht="15" customHeight="1" x14ac:dyDescent="0.25">
      <c r="A15" s="8" t="s">
        <v>1093</v>
      </c>
      <c r="B15" t="str">
        <f t="shared" si="1"/>
        <v>Akt_GUL_UL</v>
      </c>
      <c r="C15" s="1" t="s">
        <v>12</v>
      </c>
      <c r="D15" s="13" t="s">
        <v>1092</v>
      </c>
      <c r="E15" s="11">
        <f t="shared" si="0"/>
        <v>39315035</v>
      </c>
    </row>
    <row r="16" spans="1:5" ht="15" customHeight="1" x14ac:dyDescent="0.25">
      <c r="A16" s="8" t="s">
        <v>1095</v>
      </c>
      <c r="B16" t="str">
        <f t="shared" si="1"/>
        <v>Akt_GouTot_UL</v>
      </c>
      <c r="C16" s="4" t="s">
        <v>13</v>
      </c>
      <c r="D16" s="5" t="s">
        <v>1094</v>
      </c>
      <c r="E16" s="11">
        <f t="shared" si="0"/>
        <v>290874665</v>
      </c>
    </row>
    <row r="17" spans="1:5" ht="15" customHeight="1" x14ac:dyDescent="0.25">
      <c r="A17" s="8" t="s">
        <v>1097</v>
      </c>
      <c r="B17" t="str">
        <f t="shared" si="1"/>
        <v>Akt_Gdv_UL</v>
      </c>
      <c r="C17" s="1" t="s">
        <v>14</v>
      </c>
      <c r="D17" s="13" t="s">
        <v>1096</v>
      </c>
      <c r="E17" s="11">
        <f t="shared" si="0"/>
        <v>1883391</v>
      </c>
    </row>
    <row r="18" spans="1:5" ht="15" customHeight="1" x14ac:dyDescent="0.25">
      <c r="A18" s="8" t="s">
        <v>1099</v>
      </c>
      <c r="B18" t="str">
        <f t="shared" si="1"/>
        <v>Akt_Gxi_UL</v>
      </c>
      <c r="C18" s="1" t="s">
        <v>15</v>
      </c>
      <c r="D18" s="13" t="s">
        <v>1098</v>
      </c>
      <c r="E18" s="11">
        <f t="shared" si="0"/>
        <v>25034101</v>
      </c>
    </row>
    <row r="19" spans="1:5" ht="15" customHeight="1" x14ac:dyDescent="0.25">
      <c r="A19" s="8" t="s">
        <v>1101</v>
      </c>
      <c r="B19" t="str">
        <f t="shared" si="1"/>
        <v>Akt_Gafi_UL</v>
      </c>
      <c r="C19" s="1" t="s">
        <v>16</v>
      </c>
      <c r="D19" s="13" t="s">
        <v>1100</v>
      </c>
      <c r="E19" s="11">
        <f t="shared" si="0"/>
        <v>-3190371</v>
      </c>
    </row>
    <row r="20" spans="1:5" ht="15" customHeight="1" x14ac:dyDescent="0.25">
      <c r="A20" s="8"/>
      <c r="C20" s="19"/>
      <c r="D20" s="19"/>
      <c r="E20" s="2"/>
    </row>
    <row r="21" spans="1:5" x14ac:dyDescent="0.25">
      <c r="A21" s="8"/>
      <c r="C21" s="20"/>
      <c r="D21" s="5" t="s">
        <v>1102</v>
      </c>
      <c r="E21" s="2"/>
    </row>
    <row r="22" spans="1:5" x14ac:dyDescent="0.25">
      <c r="A22" s="8" t="s">
        <v>1103</v>
      </c>
      <c r="B22" t="str">
        <f t="shared" si="1"/>
        <v>Akt_MGB_UL</v>
      </c>
      <c r="C22" s="1" t="s">
        <v>17</v>
      </c>
      <c r="D22" s="13" t="s">
        <v>1077</v>
      </c>
      <c r="E22" s="11">
        <f t="shared" ref="E22:E33" si="2">INDEX(LivTpk,3,MATCH($B22,LivTpk_var,0))</f>
        <v>8544115</v>
      </c>
    </row>
    <row r="23" spans="1:5" x14ac:dyDescent="0.25">
      <c r="A23" s="8" t="s">
        <v>1104</v>
      </c>
      <c r="B23" t="str">
        <f t="shared" si="1"/>
        <v>Akt_MNK_UL</v>
      </c>
      <c r="C23" s="1" t="s">
        <v>18</v>
      </c>
      <c r="D23" s="13" t="s">
        <v>1080</v>
      </c>
      <c r="E23" s="11">
        <f t="shared" si="2"/>
        <v>47234895</v>
      </c>
    </row>
    <row r="24" spans="1:5" x14ac:dyDescent="0.25">
      <c r="A24" s="8" t="s">
        <v>1105</v>
      </c>
      <c r="B24" t="str">
        <f t="shared" si="1"/>
        <v>Akt_MUK_UL</v>
      </c>
      <c r="C24" s="1" t="s">
        <v>19</v>
      </c>
      <c r="D24" s="13" t="s">
        <v>1082</v>
      </c>
      <c r="E24" s="11">
        <f t="shared" si="2"/>
        <v>13463119</v>
      </c>
    </row>
    <row r="25" spans="1:5" x14ac:dyDescent="0.25">
      <c r="A25" s="8" t="s">
        <v>1107</v>
      </c>
      <c r="B25" t="str">
        <f t="shared" si="1"/>
        <v>Akt_MKtot_UL</v>
      </c>
      <c r="C25" s="1" t="s">
        <v>20</v>
      </c>
      <c r="D25" s="5" t="s">
        <v>1106</v>
      </c>
      <c r="E25" s="11">
        <f t="shared" si="2"/>
        <v>60698014</v>
      </c>
    </row>
    <row r="26" spans="1:5" x14ac:dyDescent="0.25">
      <c r="A26" s="8" t="s">
        <v>1108</v>
      </c>
      <c r="B26" t="str">
        <f t="shared" si="1"/>
        <v>Akt_MSO_UL</v>
      </c>
      <c r="C26" s="1" t="s">
        <v>21</v>
      </c>
      <c r="D26" s="13" t="s">
        <v>1086</v>
      </c>
      <c r="E26" s="11">
        <f t="shared" si="2"/>
        <v>13809189</v>
      </c>
    </row>
    <row r="27" spans="1:5" x14ac:dyDescent="0.25">
      <c r="A27" s="8" t="s">
        <v>1109</v>
      </c>
      <c r="B27" t="str">
        <f t="shared" si="1"/>
        <v>Akt_MiO_UL</v>
      </c>
      <c r="C27" s="1" t="s">
        <v>22</v>
      </c>
      <c r="D27" s="13" t="s">
        <v>1088</v>
      </c>
      <c r="E27" s="11">
        <f t="shared" si="2"/>
        <v>2253716</v>
      </c>
    </row>
    <row r="28" spans="1:5" x14ac:dyDescent="0.25">
      <c r="A28" s="8" t="s">
        <v>1110</v>
      </c>
      <c r="B28" t="str">
        <f t="shared" si="1"/>
        <v>Akt_MKO_UL</v>
      </c>
      <c r="C28" s="1" t="s">
        <v>23</v>
      </c>
      <c r="D28" s="13" t="s">
        <v>1090</v>
      </c>
      <c r="E28" s="11">
        <f t="shared" si="2"/>
        <v>5273065</v>
      </c>
    </row>
    <row r="29" spans="1:5" x14ac:dyDescent="0.25">
      <c r="A29" s="8" t="s">
        <v>1111</v>
      </c>
      <c r="B29" t="str">
        <f t="shared" si="1"/>
        <v>Akt_MUL_UL</v>
      </c>
      <c r="C29" s="1" t="s">
        <v>24</v>
      </c>
      <c r="D29" s="13" t="s">
        <v>1092</v>
      </c>
      <c r="E29" s="11">
        <f t="shared" si="2"/>
        <v>158243</v>
      </c>
    </row>
    <row r="30" spans="1:5" x14ac:dyDescent="0.25">
      <c r="A30" s="8" t="s">
        <v>1113</v>
      </c>
      <c r="B30" t="str">
        <f t="shared" si="1"/>
        <v>Akt_MouTot_UL</v>
      </c>
      <c r="C30" s="1" t="s">
        <v>25</v>
      </c>
      <c r="D30" s="5" t="s">
        <v>1112</v>
      </c>
      <c r="E30" s="11">
        <f t="shared" si="2"/>
        <v>21494213</v>
      </c>
    </row>
    <row r="31" spans="1:5" x14ac:dyDescent="0.25">
      <c r="A31" s="8" t="s">
        <v>1114</v>
      </c>
      <c r="B31" t="str">
        <f t="shared" si="1"/>
        <v>Akt_Mdv_UL</v>
      </c>
      <c r="C31" s="1" t="s">
        <v>26</v>
      </c>
      <c r="D31" s="13" t="s">
        <v>1096</v>
      </c>
      <c r="E31" s="11">
        <f t="shared" si="2"/>
        <v>360</v>
      </c>
    </row>
    <row r="32" spans="1:5" x14ac:dyDescent="0.25">
      <c r="A32" s="8" t="s">
        <v>1115</v>
      </c>
      <c r="B32" t="str">
        <f t="shared" si="1"/>
        <v>Akt_Mxi_UL</v>
      </c>
      <c r="C32" s="1" t="s">
        <v>27</v>
      </c>
      <c r="D32" s="13" t="s">
        <v>1098</v>
      </c>
      <c r="E32" s="11">
        <f t="shared" si="2"/>
        <v>1006121</v>
      </c>
    </row>
    <row r="33" spans="1:5" ht="15" customHeight="1" x14ac:dyDescent="0.25">
      <c r="A33" s="8" t="s">
        <v>1116</v>
      </c>
      <c r="B33" t="str">
        <f t="shared" si="1"/>
        <v>Akt_Mafi_UL</v>
      </c>
      <c r="C33" s="1" t="s">
        <v>28</v>
      </c>
      <c r="D33" s="13" t="s">
        <v>1100</v>
      </c>
      <c r="E33" s="11">
        <f t="shared" si="2"/>
        <v>1205550</v>
      </c>
    </row>
    <row r="34" spans="1:5" x14ac:dyDescent="0.25"/>
  </sheetData>
  <sheetProtection algorithmName="SHA-512" hashValue="IbBE6FRZhalDGYc8fkw3RW80dKycTAN8A62wjCrrIK8CdiUNMMrDvHz1daIOZ3EIlVO523IqzPCzM69JcsTssg==" saltValue="LYtA267ErJpptVtg9L5rU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7.5703125" style="15" customWidth="1"/>
    <col min="5" max="5" width="14.42578125" customWidth="1"/>
    <col min="6" max="6" width="9.140625" customWidth="1"/>
    <col min="7" max="16384" width="9.140625" hidden="1"/>
  </cols>
  <sheetData>
    <row r="1" spans="1:6" x14ac:dyDescent="0.25">
      <c r="C1" s="57" t="s">
        <v>913</v>
      </c>
      <c r="D1" s="57"/>
    </row>
    <row r="2" spans="1:6" x14ac:dyDescent="0.25"/>
    <row r="3" spans="1:6" x14ac:dyDescent="0.25"/>
    <row r="4" spans="1:6" ht="23.25" x14ac:dyDescent="0.25">
      <c r="C4" s="66" t="s">
        <v>1136</v>
      </c>
      <c r="D4" s="67"/>
      <c r="E4" s="67"/>
    </row>
    <row r="5" spans="1:6" ht="15" customHeight="1" x14ac:dyDescent="0.25">
      <c r="C5" s="61" t="s">
        <v>187</v>
      </c>
      <c r="D5" s="62"/>
      <c r="E5" s="63"/>
    </row>
    <row r="6" spans="1:6" ht="22.5" customHeight="1" x14ac:dyDescent="0.25">
      <c r="B6" s="8" t="s">
        <v>1042</v>
      </c>
      <c r="C6" s="1"/>
      <c r="D6" s="5"/>
      <c r="E6" s="2" t="s">
        <v>980</v>
      </c>
    </row>
    <row r="7" spans="1:6" ht="15" customHeight="1" x14ac:dyDescent="0.25">
      <c r="A7" s="3" t="s">
        <v>1024</v>
      </c>
      <c r="B7" t="str">
        <f>"FpD_"&amp;$B$6&amp;"_"&amp;A7</f>
        <v>FpD_SDo_ProS</v>
      </c>
      <c r="C7" s="1" t="s">
        <v>5</v>
      </c>
      <c r="D7" s="13" t="s">
        <v>1023</v>
      </c>
      <c r="E7" s="11">
        <f t="shared" ref="E7:E17" si="0">INDEX(LivTpk,3,MATCH($B7,LivTpk_var,0))</f>
        <v>0</v>
      </c>
      <c r="F7" s="18"/>
    </row>
    <row r="8" spans="1:6" ht="15" customHeight="1" x14ac:dyDescent="0.25">
      <c r="A8" s="3" t="s">
        <v>1026</v>
      </c>
      <c r="B8" t="str">
        <f t="shared" ref="B8:B17" si="1">"FpD_"&amp;$B$6&amp;"_"&amp;A8</f>
        <v>FpD_SDo_ProF</v>
      </c>
      <c r="C8" s="1" t="s">
        <v>6</v>
      </c>
      <c r="D8" s="13" t="s">
        <v>1025</v>
      </c>
      <c r="E8" s="11">
        <f t="shared" si="0"/>
        <v>0</v>
      </c>
    </row>
    <row r="9" spans="1:6" ht="15" customHeight="1" x14ac:dyDescent="0.25">
      <c r="A9" s="3" t="s">
        <v>1028</v>
      </c>
      <c r="B9" t="str">
        <f t="shared" si="1"/>
        <v>FpD_SDo_Pudg</v>
      </c>
      <c r="C9" s="1" t="s">
        <v>7</v>
      </c>
      <c r="D9" s="13" t="s">
        <v>1027</v>
      </c>
      <c r="E9" s="11">
        <f t="shared" si="0"/>
        <v>-126882</v>
      </c>
    </row>
    <row r="10" spans="1:6" ht="15" customHeight="1" x14ac:dyDescent="0.25">
      <c r="A10" s="3" t="s">
        <v>1030</v>
      </c>
      <c r="B10" t="str">
        <f t="shared" si="1"/>
        <v>FpD_SDo_Adm</v>
      </c>
      <c r="C10" s="1" t="s">
        <v>8</v>
      </c>
      <c r="D10" s="13" t="s">
        <v>1029</v>
      </c>
      <c r="E10" s="11">
        <f t="shared" si="0"/>
        <v>-26980</v>
      </c>
    </row>
    <row r="11" spans="1:6" ht="15" customHeight="1" x14ac:dyDescent="0.25">
      <c r="A11" s="3" t="s">
        <v>1032</v>
      </c>
      <c r="B11" t="str">
        <f t="shared" si="1"/>
        <v>FpD_SDo_HL</v>
      </c>
      <c r="C11" s="1" t="s">
        <v>9</v>
      </c>
      <c r="D11" s="13" t="s">
        <v>1031</v>
      </c>
      <c r="E11" s="11">
        <f t="shared" si="0"/>
        <v>-2383</v>
      </c>
    </row>
    <row r="12" spans="1:6" ht="15" customHeight="1" x14ac:dyDescent="0.25">
      <c r="A12" s="3" t="s">
        <v>1034</v>
      </c>
      <c r="B12" t="str">
        <f t="shared" si="1"/>
        <v>FpD_SDo_Domk</v>
      </c>
      <c r="C12" s="1" t="s">
        <v>10</v>
      </c>
      <c r="D12" s="13" t="s">
        <v>1033</v>
      </c>
      <c r="E12" s="11">
        <f t="shared" si="0"/>
        <v>-4800</v>
      </c>
    </row>
    <row r="13" spans="1:6" ht="15" customHeight="1" x14ac:dyDescent="0.25">
      <c r="A13" s="3" t="s">
        <v>1036</v>
      </c>
      <c r="B13" t="str">
        <f t="shared" si="1"/>
        <v>FpD_SDo_Ans</v>
      </c>
      <c r="C13" s="1" t="s">
        <v>11</v>
      </c>
      <c r="D13" s="13" t="s">
        <v>1035</v>
      </c>
      <c r="E13" s="11">
        <f t="shared" si="0"/>
        <v>-21689</v>
      </c>
    </row>
    <row r="14" spans="1:6" ht="15" customHeight="1" x14ac:dyDescent="0.25">
      <c r="A14" s="3" t="s">
        <v>386</v>
      </c>
      <c r="B14" t="str">
        <f t="shared" si="1"/>
        <v>FpD_SDo_Xomk</v>
      </c>
      <c r="C14" s="1" t="s">
        <v>12</v>
      </c>
      <c r="D14" s="13" t="s">
        <v>1037</v>
      </c>
      <c r="E14" s="11">
        <f t="shared" si="0"/>
        <v>-312005</v>
      </c>
    </row>
    <row r="15" spans="1:6" ht="15" customHeight="1" x14ac:dyDescent="0.25">
      <c r="A15" s="3" t="s">
        <v>1038</v>
      </c>
      <c r="B15" t="str">
        <f t="shared" si="1"/>
        <v>FpD_SDo_ReTv</v>
      </c>
      <c r="C15" s="1" t="s">
        <v>13</v>
      </c>
      <c r="D15" s="13" t="s">
        <v>58</v>
      </c>
      <c r="E15" s="11">
        <f t="shared" si="0"/>
        <v>38851</v>
      </c>
    </row>
    <row r="16" spans="1:6" ht="15" customHeight="1" x14ac:dyDescent="0.25">
      <c r="A16" s="3" t="s">
        <v>1039</v>
      </c>
      <c r="B16" t="str">
        <f t="shared" si="1"/>
        <v>FpD_SDo_PGGf</v>
      </c>
      <c r="C16" s="1" t="s">
        <v>14</v>
      </c>
      <c r="D16" s="13" t="s">
        <v>93</v>
      </c>
      <c r="E16" s="11">
        <f t="shared" si="0"/>
        <v>0</v>
      </c>
    </row>
    <row r="17" spans="1:5" ht="27.75" customHeight="1" x14ac:dyDescent="0.25">
      <c r="A17" s="3" t="s">
        <v>1041</v>
      </c>
      <c r="B17" t="str">
        <f t="shared" si="1"/>
        <v>FpD_SDo_Otot</v>
      </c>
      <c r="C17" s="4" t="s">
        <v>15</v>
      </c>
      <c r="D17" s="5" t="s">
        <v>1040</v>
      </c>
      <c r="E17" s="11">
        <f t="shared" si="0"/>
        <v>-455890</v>
      </c>
    </row>
    <row r="18" spans="1:5" x14ac:dyDescent="0.25"/>
    <row r="19" spans="1:5" hidden="1" x14ac:dyDescent="0.25">
      <c r="D19" s="12"/>
    </row>
  </sheetData>
  <sheetProtection algorithmName="SHA-512" hashValue="05BqobsXWrIVsZi7nInLBOIFwqfjfOix+U1CXXGH4WiwPszgPX7Vjt09V7w1TBznz8JheS+VjoKV7FBrh1/kiw==" saltValue="Wyu/dkboYGLewmAwOwwN0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7.5703125" style="15" customWidth="1"/>
    <col min="5" max="5" width="15.57031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25.5" customHeight="1" x14ac:dyDescent="0.25">
      <c r="C4" s="66" t="s">
        <v>1134</v>
      </c>
      <c r="D4" s="67"/>
      <c r="E4" s="67"/>
    </row>
    <row r="5" spans="1:5" ht="15.75" customHeight="1" x14ac:dyDescent="0.25">
      <c r="C5" s="61" t="s">
        <v>1043</v>
      </c>
      <c r="D5" s="62"/>
      <c r="E5" s="63"/>
    </row>
    <row r="6" spans="1:5" ht="22.5" customHeight="1" x14ac:dyDescent="0.25">
      <c r="C6" s="1"/>
      <c r="D6" s="5"/>
      <c r="E6" s="2" t="s">
        <v>980</v>
      </c>
    </row>
    <row r="7" spans="1:5" ht="15" customHeight="1" x14ac:dyDescent="0.25">
      <c r="B7" s="8" t="s">
        <v>1073</v>
      </c>
      <c r="C7" s="1"/>
      <c r="D7" s="5" t="s">
        <v>1044</v>
      </c>
      <c r="E7" s="2"/>
    </row>
    <row r="8" spans="1:5" ht="15" customHeight="1" x14ac:dyDescent="0.25">
      <c r="A8" s="3" t="s">
        <v>1046</v>
      </c>
      <c r="B8" t="str">
        <f>"PR_"&amp;$B$7&amp;"_"&amp;A8</f>
        <v>PR_PeRe_GAH</v>
      </c>
      <c r="C8" s="1" t="s">
        <v>5</v>
      </c>
      <c r="D8" s="13" t="s">
        <v>1045</v>
      </c>
      <c r="E8" s="11">
        <f>INDEX(LivTpk,3,MATCH($B8,LivTpk_var,0))</f>
        <v>289</v>
      </c>
    </row>
    <row r="9" spans="1:5" ht="15" customHeight="1" x14ac:dyDescent="0.25">
      <c r="A9" s="13"/>
      <c r="C9" s="1"/>
      <c r="D9" s="13"/>
      <c r="E9" s="13"/>
    </row>
    <row r="10" spans="1:5" ht="15" customHeight="1" x14ac:dyDescent="0.25">
      <c r="A10" s="13"/>
      <c r="C10" s="1"/>
      <c r="D10" s="5" t="s">
        <v>1047</v>
      </c>
      <c r="E10" s="13"/>
    </row>
    <row r="11" spans="1:5" ht="15" customHeight="1" x14ac:dyDescent="0.25">
      <c r="A11" s="3" t="s">
        <v>1049</v>
      </c>
      <c r="B11" t="str">
        <f t="shared" ref="B11:B15" si="0">"PR_"&amp;$B$7&amp;"_"&amp;A11</f>
        <v>PR_PeRe_Lon</v>
      </c>
      <c r="C11" s="1" t="s">
        <v>6</v>
      </c>
      <c r="D11" s="13" t="s">
        <v>1048</v>
      </c>
      <c r="E11" s="11">
        <f>INDEX(LivTpk,3,MATCH($B11,LivTpk_var,0))</f>
        <v>258680</v>
      </c>
    </row>
    <row r="12" spans="1:5" ht="15" customHeight="1" x14ac:dyDescent="0.25">
      <c r="A12" s="3" t="s">
        <v>1051</v>
      </c>
      <c r="B12" t="str">
        <f t="shared" si="0"/>
        <v>PR_PeRe_Pen</v>
      </c>
      <c r="C12" s="1" t="s">
        <v>7</v>
      </c>
      <c r="D12" s="13" t="s">
        <v>1050</v>
      </c>
      <c r="E12" s="11">
        <f>INDEX(LivTpk,3,MATCH($B12,LivTpk_var,0))</f>
        <v>31111</v>
      </c>
    </row>
    <row r="13" spans="1:5" ht="15" customHeight="1" x14ac:dyDescent="0.25">
      <c r="A13" s="3" t="s">
        <v>1053</v>
      </c>
      <c r="B13" t="str">
        <f t="shared" si="0"/>
        <v>PR_PeRe_SoSi</v>
      </c>
      <c r="C13" s="1" t="s">
        <v>8</v>
      </c>
      <c r="D13" s="13" t="s">
        <v>1052</v>
      </c>
      <c r="E13" s="11">
        <f>INDEX(LivTpk,3,MATCH($B13,LivTpk_var,0))</f>
        <v>2673</v>
      </c>
    </row>
    <row r="14" spans="1:5" ht="15" customHeight="1" x14ac:dyDescent="0.25">
      <c r="A14" s="3" t="s">
        <v>1055</v>
      </c>
      <c r="B14" t="str">
        <f t="shared" si="0"/>
        <v>PR_PeRe_Afg</v>
      </c>
      <c r="C14" s="1" t="s">
        <v>9</v>
      </c>
      <c r="D14" s="13" t="s">
        <v>1054</v>
      </c>
      <c r="E14" s="11">
        <f>INDEX(LivTpk,3,MATCH($B14,LivTpk_var,0))</f>
        <v>37937</v>
      </c>
    </row>
    <row r="15" spans="1:5" ht="15" customHeight="1" x14ac:dyDescent="0.25">
      <c r="A15" s="3" t="s">
        <v>1057</v>
      </c>
      <c r="B15" t="str">
        <f t="shared" si="0"/>
        <v>PR_PeRe_PuTot</v>
      </c>
      <c r="C15" s="4" t="s">
        <v>10</v>
      </c>
      <c r="D15" s="5" t="s">
        <v>1056</v>
      </c>
      <c r="E15" s="11">
        <f>INDEX(LivTpk,3,MATCH($B15,LivTpk_var,0))</f>
        <v>330402</v>
      </c>
    </row>
    <row r="16" spans="1:5" ht="15" customHeight="1" x14ac:dyDescent="0.25">
      <c r="A16" s="13"/>
      <c r="C16" s="1"/>
      <c r="D16" s="5" t="s">
        <v>1058</v>
      </c>
      <c r="E16" s="13"/>
    </row>
    <row r="17" spans="1:5" ht="15" customHeight="1" x14ac:dyDescent="0.25">
      <c r="A17" s="3" t="s">
        <v>1060</v>
      </c>
      <c r="B17" t="str">
        <f>"PR_"&amp;$B$7&amp;"_"&amp;A17</f>
        <v>PR_PeRe_Rep</v>
      </c>
      <c r="C17" s="1" t="s">
        <v>11</v>
      </c>
      <c r="D17" s="13" t="s">
        <v>1059</v>
      </c>
      <c r="E17" s="11">
        <f>INDEX(LivTpk,3,MATCH($B17,LivTpk_var,0))</f>
        <v>0</v>
      </c>
    </row>
    <row r="18" spans="1:5" ht="15" customHeight="1" x14ac:dyDescent="0.25">
      <c r="A18" s="3" t="s">
        <v>1062</v>
      </c>
      <c r="B18" t="str">
        <f>"PR_"&amp;$B$7&amp;"_"&amp;A18</f>
        <v>PR_PeRe_Bes</v>
      </c>
      <c r="C18" s="1" t="s">
        <v>12</v>
      </c>
      <c r="D18" s="13" t="s">
        <v>1061</v>
      </c>
      <c r="E18" s="11">
        <f>INDEX(LivTpk,3,MATCH($B18,LivTpk_var,0))</f>
        <v>8267</v>
      </c>
    </row>
    <row r="19" spans="1:5" ht="15" customHeight="1" x14ac:dyDescent="0.25">
      <c r="A19" s="3" t="s">
        <v>1064</v>
      </c>
      <c r="B19" t="str">
        <f>"PR_"&amp;$B$7&amp;"_"&amp;A19</f>
        <v>PR_PeRe_Dir</v>
      </c>
      <c r="C19" s="1" t="s">
        <v>13</v>
      </c>
      <c r="D19" s="13" t="s">
        <v>1063</v>
      </c>
      <c r="E19" s="11">
        <f>INDEX(LivTpk,3,MATCH($B19,LivTpk_var,0))</f>
        <v>15854</v>
      </c>
    </row>
    <row r="20" spans="1:5" ht="15" customHeight="1" x14ac:dyDescent="0.25">
      <c r="A20" s="13"/>
      <c r="C20" s="1"/>
      <c r="D20" s="5" t="s">
        <v>1065</v>
      </c>
      <c r="E20" s="13"/>
    </row>
    <row r="21" spans="1:5" ht="15" customHeight="1" x14ac:dyDescent="0.25">
      <c r="A21" s="3" t="s">
        <v>1067</v>
      </c>
      <c r="B21" t="str">
        <f>"PR_"&amp;$B$7&amp;"_"&amp;A21</f>
        <v>PR_PeRe_TaBes</v>
      </c>
      <c r="C21" s="1" t="s">
        <v>14</v>
      </c>
      <c r="D21" s="13" t="s">
        <v>1066</v>
      </c>
      <c r="E21" s="11">
        <f>INDEX(LivTpk,3,MATCH($B21,LivTpk_var,0))</f>
        <v>0</v>
      </c>
    </row>
    <row r="22" spans="1:5" ht="15" customHeight="1" x14ac:dyDescent="0.25">
      <c r="A22" s="13"/>
      <c r="C22" s="1"/>
      <c r="D22" s="13"/>
      <c r="E22" s="13"/>
    </row>
    <row r="23" spans="1:5" ht="15" customHeight="1" x14ac:dyDescent="0.25">
      <c r="A23" s="13"/>
      <c r="C23" s="1"/>
      <c r="D23" s="5" t="s">
        <v>1068</v>
      </c>
      <c r="E23" s="13"/>
    </row>
    <row r="24" spans="1:5" ht="28.5" customHeight="1" x14ac:dyDescent="0.25">
      <c r="A24" s="3" t="s">
        <v>1070</v>
      </c>
      <c r="B24" t="str">
        <f>"PR_"&amp;$B$7&amp;"_"&amp;A24</f>
        <v>PR_PeRe_RhTot</v>
      </c>
      <c r="C24" s="4" t="s">
        <v>21</v>
      </c>
      <c r="D24" s="5" t="s">
        <v>1069</v>
      </c>
      <c r="E24" s="11">
        <f>INDEX(LivTpk,3,MATCH($B24,LivTpk_var,0))</f>
        <v>8398</v>
      </c>
    </row>
    <row r="25" spans="1:5" ht="15" customHeight="1" x14ac:dyDescent="0.25">
      <c r="A25" s="3" t="s">
        <v>1072</v>
      </c>
      <c r="B25" t="str">
        <f>"PR_"&amp;$B$7&amp;"_"&amp;A25</f>
        <v>PR_PeRe_XyTot</v>
      </c>
      <c r="C25" s="4" t="s">
        <v>22</v>
      </c>
      <c r="D25" s="5" t="s">
        <v>1071</v>
      </c>
      <c r="E25" s="11">
        <f>INDEX(LivTpk,3,MATCH($B25,LivTpk_var,0))</f>
        <v>3311</v>
      </c>
    </row>
    <row r="26" spans="1:5" x14ac:dyDescent="0.25"/>
    <row r="27" spans="1:5" hidden="1" x14ac:dyDescent="0.25">
      <c r="D27" s="12"/>
    </row>
  </sheetData>
  <sheetProtection algorithmName="SHA-512" hashValue="0g2uJ1bejtGAqRHVnQyG7AuwWoO6r4FcMzO4hGofEe94jn7rp6CDBaCMSYZ8ynDMv4L/eQbVEGIuEdeAuacndQ==" saltValue="KFSXEa0mA/82fww0Dli7H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hidden="1" customWidth="1"/>
    <col min="2" max="2" width="5.140625" customWidth="1"/>
    <col min="3" max="3" width="42" style="15" customWidth="1"/>
    <col min="4" max="11" width="19.85546875" customWidth="1"/>
    <col min="12" max="12" width="9.140625" customWidth="1"/>
    <col min="13" max="16384" width="9.140625" hidden="1"/>
  </cols>
  <sheetData>
    <row r="1" spans="1:11" x14ac:dyDescent="0.25">
      <c r="B1" s="57" t="s">
        <v>913</v>
      </c>
      <c r="C1" s="57"/>
    </row>
    <row r="2" spans="1:11" x14ac:dyDescent="0.25"/>
    <row r="3" spans="1:11" x14ac:dyDescent="0.25"/>
    <row r="4" spans="1:11" ht="23.25" x14ac:dyDescent="0.25">
      <c r="B4" s="64" t="s">
        <v>1135</v>
      </c>
      <c r="C4" s="65"/>
      <c r="D4" s="65"/>
      <c r="E4" s="65"/>
      <c r="F4" s="65"/>
      <c r="G4" s="9"/>
      <c r="H4" s="9"/>
      <c r="I4" s="9"/>
      <c r="J4" s="9"/>
      <c r="K4" s="9"/>
    </row>
    <row r="5" spans="1:11" ht="15" customHeight="1" x14ac:dyDescent="0.25">
      <c r="B5" s="61" t="s">
        <v>916</v>
      </c>
      <c r="C5" s="62"/>
      <c r="D5" s="62"/>
      <c r="E5" s="62"/>
      <c r="F5" s="62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917</v>
      </c>
      <c r="E6" s="2" t="s">
        <v>918</v>
      </c>
      <c r="F6" s="2" t="s">
        <v>919</v>
      </c>
      <c r="G6" s="2" t="s">
        <v>941</v>
      </c>
      <c r="H6" s="2" t="s">
        <v>942</v>
      </c>
      <c r="I6" s="2" t="s">
        <v>943</v>
      </c>
      <c r="J6" s="2" t="s">
        <v>944</v>
      </c>
      <c r="K6" s="2" t="s">
        <v>1128</v>
      </c>
    </row>
    <row r="7" spans="1:11" ht="16.5" customHeight="1" x14ac:dyDescent="0.25">
      <c r="B7" s="1"/>
      <c r="C7" s="5" t="s">
        <v>920</v>
      </c>
      <c r="D7" s="13"/>
      <c r="E7" s="13"/>
      <c r="F7" s="13"/>
      <c r="G7" s="2"/>
      <c r="H7" s="2"/>
      <c r="I7" s="2"/>
      <c r="J7" s="2"/>
      <c r="K7" s="2"/>
    </row>
    <row r="8" spans="1:11" x14ac:dyDescent="0.25">
      <c r="A8" s="8" t="s">
        <v>925</v>
      </c>
      <c r="B8" s="1" t="s">
        <v>5</v>
      </c>
      <c r="C8" s="13" t="s">
        <v>921</v>
      </c>
      <c r="D8" s="11">
        <f t="shared" ref="D8:I10" si="0">INDEX(LivTpk,3,MATCH(D$19&amp;"_"&amp;$A8&amp;"_"&amp;D$20,LivTpk_var,0))</f>
        <v>1130806</v>
      </c>
      <c r="E8" s="11">
        <f t="shared" si="0"/>
        <v>24746178</v>
      </c>
      <c r="F8" s="11">
        <f t="shared" si="0"/>
        <v>857823</v>
      </c>
      <c r="G8" s="11">
        <f t="shared" si="0"/>
        <v>26734807</v>
      </c>
      <c r="H8" s="11">
        <f t="shared" si="0"/>
        <v>26147704</v>
      </c>
      <c r="I8" s="11">
        <f t="shared" si="0"/>
        <v>587103</v>
      </c>
      <c r="J8" s="5"/>
      <c r="K8" s="5"/>
    </row>
    <row r="9" spans="1:11" x14ac:dyDescent="0.25">
      <c r="A9" s="8" t="s">
        <v>927</v>
      </c>
      <c r="B9" s="1" t="s">
        <v>6</v>
      </c>
      <c r="C9" s="13" t="s">
        <v>926</v>
      </c>
      <c r="D9" s="11">
        <f t="shared" si="0"/>
        <v>341530</v>
      </c>
      <c r="E9" s="11">
        <f t="shared" si="0"/>
        <v>2826919</v>
      </c>
      <c r="F9" s="11">
        <f t="shared" si="0"/>
        <v>0</v>
      </c>
      <c r="G9" s="11">
        <f t="shared" si="0"/>
        <v>3168449</v>
      </c>
      <c r="H9" s="11">
        <f t="shared" si="0"/>
        <v>2772162</v>
      </c>
      <c r="I9" s="11">
        <f t="shared" si="0"/>
        <v>396287</v>
      </c>
      <c r="J9" s="5"/>
      <c r="K9" s="5"/>
    </row>
    <row r="10" spans="1:11" x14ac:dyDescent="0.25">
      <c r="A10" s="8" t="s">
        <v>929</v>
      </c>
      <c r="B10" s="4" t="s">
        <v>7</v>
      </c>
      <c r="C10" s="5" t="s">
        <v>928</v>
      </c>
      <c r="D10" s="11">
        <f t="shared" si="0"/>
        <v>1472336</v>
      </c>
      <c r="E10" s="11">
        <f t="shared" si="0"/>
        <v>27573097</v>
      </c>
      <c r="F10" s="11">
        <f t="shared" si="0"/>
        <v>857823</v>
      </c>
      <c r="G10" s="11">
        <f t="shared" si="0"/>
        <v>29903256</v>
      </c>
      <c r="H10" s="11">
        <f t="shared" si="0"/>
        <v>28919866</v>
      </c>
      <c r="I10" s="11">
        <f t="shared" si="0"/>
        <v>983390</v>
      </c>
      <c r="J10" s="11">
        <f>INDEX(LivTpk,3,MATCH(J$19&amp;"_"&amp;$A10&amp;"_"&amp;J$20,LivTpk_var,0))</f>
        <v>0</v>
      </c>
      <c r="K10" s="11">
        <f>INDEX(LivTpk,3,MATCH(K$19&amp;"_"&amp;$A10&amp;"_"&amp;K$20,LivTpk_var,0))</f>
        <v>29903256</v>
      </c>
    </row>
    <row r="11" spans="1:11" x14ac:dyDescent="0.25">
      <c r="A11" s="8"/>
      <c r="B11" s="1"/>
      <c r="C11" s="5" t="s">
        <v>930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932</v>
      </c>
      <c r="B12" s="1" t="s">
        <v>8</v>
      </c>
      <c r="C12" s="13" t="s">
        <v>931</v>
      </c>
      <c r="D12" s="11">
        <f t="shared" ref="D12:I16" si="1">INDEX(LivTpk,3,MATCH(D$19&amp;"_"&amp;$A12&amp;"_"&amp;D$20,LivTpk_var,0))</f>
        <v>1302031</v>
      </c>
      <c r="E12" s="11">
        <f t="shared" si="1"/>
        <v>21070732</v>
      </c>
      <c r="F12" s="11">
        <f t="shared" si="1"/>
        <v>0</v>
      </c>
      <c r="G12" s="11">
        <f t="shared" si="1"/>
        <v>22372763</v>
      </c>
      <c r="H12" s="11">
        <f t="shared" si="1"/>
        <v>22372763</v>
      </c>
      <c r="I12" s="11">
        <f t="shared" si="1"/>
        <v>0</v>
      </c>
      <c r="J12" s="5"/>
      <c r="K12" s="5"/>
    </row>
    <row r="13" spans="1:11" ht="15" customHeight="1" x14ac:dyDescent="0.25">
      <c r="A13" s="8" t="s">
        <v>934</v>
      </c>
      <c r="B13" s="1" t="s">
        <v>9</v>
      </c>
      <c r="C13" s="13" t="s">
        <v>933</v>
      </c>
      <c r="D13" s="11">
        <f t="shared" si="1"/>
        <v>31043</v>
      </c>
      <c r="E13" s="11">
        <f t="shared" si="1"/>
        <v>696456</v>
      </c>
      <c r="F13" s="11">
        <f t="shared" si="1"/>
        <v>423499</v>
      </c>
      <c r="G13" s="11">
        <f t="shared" si="1"/>
        <v>1150998</v>
      </c>
      <c r="H13" s="11">
        <f t="shared" si="1"/>
        <v>1116604</v>
      </c>
      <c r="I13" s="11">
        <f t="shared" si="1"/>
        <v>34394</v>
      </c>
      <c r="J13" s="5"/>
      <c r="K13" s="5"/>
    </row>
    <row r="14" spans="1:11" ht="25.5" x14ac:dyDescent="0.25">
      <c r="A14" s="8" t="s">
        <v>936</v>
      </c>
      <c r="B14" s="1" t="s">
        <v>10</v>
      </c>
      <c r="C14" s="13" t="s">
        <v>935</v>
      </c>
      <c r="D14" s="11">
        <f t="shared" si="1"/>
        <v>0</v>
      </c>
      <c r="E14" s="11">
        <f t="shared" si="1"/>
        <v>1754</v>
      </c>
      <c r="F14" s="11">
        <f t="shared" si="1"/>
        <v>0</v>
      </c>
      <c r="G14" s="11">
        <f t="shared" si="1"/>
        <v>1754</v>
      </c>
      <c r="H14" s="11">
        <f t="shared" si="1"/>
        <v>1754</v>
      </c>
      <c r="I14" s="11">
        <f t="shared" si="1"/>
        <v>0</v>
      </c>
      <c r="J14" s="5"/>
      <c r="K14" s="5"/>
    </row>
    <row r="15" spans="1:11" ht="25.5" x14ac:dyDescent="0.25">
      <c r="A15" s="8" t="s">
        <v>938</v>
      </c>
      <c r="B15" s="1" t="s">
        <v>11</v>
      </c>
      <c r="C15" s="13" t="s">
        <v>937</v>
      </c>
      <c r="D15" s="11">
        <f t="shared" si="1"/>
        <v>139264</v>
      </c>
      <c r="E15" s="11">
        <f t="shared" si="1"/>
        <v>5807572</v>
      </c>
      <c r="F15" s="11">
        <f t="shared" si="1"/>
        <v>434324</v>
      </c>
      <c r="G15" s="11">
        <f t="shared" si="1"/>
        <v>6381160</v>
      </c>
      <c r="H15" s="11">
        <f t="shared" si="1"/>
        <v>5429942</v>
      </c>
      <c r="I15" s="11">
        <f t="shared" si="1"/>
        <v>948996</v>
      </c>
      <c r="J15" s="5"/>
      <c r="K15" s="5"/>
    </row>
    <row r="16" spans="1:11" x14ac:dyDescent="0.25">
      <c r="A16" s="8" t="s">
        <v>940</v>
      </c>
      <c r="B16" s="1" t="s">
        <v>12</v>
      </c>
      <c r="C16" s="13" t="s">
        <v>939</v>
      </c>
      <c r="D16" s="11">
        <f t="shared" si="1"/>
        <v>78299</v>
      </c>
      <c r="E16" s="11">
        <f t="shared" si="1"/>
        <v>821500</v>
      </c>
      <c r="F16" s="11">
        <f t="shared" si="1"/>
        <v>274667</v>
      </c>
      <c r="G16" s="11">
        <f t="shared" si="1"/>
        <v>1174466</v>
      </c>
      <c r="H16" s="11">
        <f t="shared" si="1"/>
        <v>1147216</v>
      </c>
      <c r="I16" s="11">
        <f t="shared" si="1"/>
        <v>27250</v>
      </c>
      <c r="J16" s="5"/>
      <c r="K16" s="5"/>
    </row>
    <row r="17" spans="3:11" x14ac:dyDescent="0.25"/>
    <row r="18" spans="3:11" hidden="1" x14ac:dyDescent="0.25">
      <c r="D18" s="15"/>
    </row>
    <row r="19" spans="3:11" hidden="1" x14ac:dyDescent="0.25">
      <c r="C19" s="15" t="s">
        <v>1125</v>
      </c>
      <c r="D19" s="21" t="s">
        <v>1126</v>
      </c>
      <c r="E19" s="21" t="s">
        <v>1126</v>
      </c>
      <c r="F19" s="21" t="s">
        <v>1126</v>
      </c>
      <c r="G19" s="21" t="s">
        <v>1127</v>
      </c>
      <c r="H19" s="21" t="s">
        <v>1127</v>
      </c>
      <c r="I19" s="21" t="s">
        <v>1127</v>
      </c>
      <c r="J19" s="21" t="s">
        <v>1127</v>
      </c>
      <c r="K19" s="21" t="s">
        <v>1127</v>
      </c>
    </row>
    <row r="20" spans="3:11" hidden="1" x14ac:dyDescent="0.25">
      <c r="C20" s="15" t="s">
        <v>1124</v>
      </c>
      <c r="D20" s="14" t="s">
        <v>922</v>
      </c>
      <c r="E20" s="14" t="s">
        <v>923</v>
      </c>
      <c r="F20" s="14" t="s">
        <v>924</v>
      </c>
      <c r="G20" s="14" t="s">
        <v>945</v>
      </c>
      <c r="H20" s="14" t="s">
        <v>946</v>
      </c>
      <c r="I20" s="14" t="s">
        <v>947</v>
      </c>
      <c r="J20" s="14" t="s">
        <v>948</v>
      </c>
      <c r="K20" s="14" t="s">
        <v>949</v>
      </c>
    </row>
  </sheetData>
  <sheetProtection algorithmName="SHA-512" hashValue="g8hFvRTyvQl0mkFd8U76E2c7jItTSLxhRcmayWy0utcn8+LOTJf0VA2ooAs0Q7PrlWv/jTsMy8Lpf4ysbTjypQ==" saltValue="RgTIvDToFm+5qNtrVJMjS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W2"/>
  <sheetViews>
    <sheetView workbookViewId="0">
      <selection activeCell="D14" sqref="D14"/>
    </sheetView>
  </sheetViews>
  <sheetFormatPr defaultColWidth="8.7109375" defaultRowHeight="15" x14ac:dyDescent="0.25"/>
  <cols>
    <col min="1" max="1" width="7.140625" bestFit="1" customWidth="1"/>
    <col min="2" max="2" width="7.5703125" bestFit="1" customWidth="1"/>
    <col min="3" max="4" width="19.42578125" bestFit="1" customWidth="1"/>
    <col min="5" max="5" width="17.42578125" bestFit="1" customWidth="1"/>
    <col min="6" max="7" width="19.42578125" bestFit="1" customWidth="1"/>
    <col min="8" max="8" width="20" bestFit="1" customWidth="1"/>
    <col min="9" max="9" width="17.140625" bestFit="1" customWidth="1"/>
    <col min="10" max="10" width="20" bestFit="1" customWidth="1"/>
    <col min="11" max="11" width="18.42578125" bestFit="1" customWidth="1"/>
    <col min="12" max="12" width="19.140625" bestFit="1" customWidth="1"/>
    <col min="13" max="14" width="19.85546875" bestFit="1" customWidth="1"/>
    <col min="15" max="17" width="19.42578125" bestFit="1" customWidth="1"/>
    <col min="18" max="18" width="16.5703125" bestFit="1" customWidth="1"/>
    <col min="19" max="19" width="17.5703125" bestFit="1" customWidth="1"/>
    <col min="20" max="20" width="17.140625" bestFit="1" customWidth="1"/>
    <col min="21" max="23" width="18.42578125" bestFit="1" customWidth="1"/>
    <col min="24" max="24" width="16.5703125" bestFit="1" customWidth="1"/>
    <col min="25" max="25" width="15.5703125" bestFit="1" customWidth="1"/>
    <col min="26" max="27" width="17.5703125" bestFit="1" customWidth="1"/>
    <col min="28" max="28" width="16.5703125" bestFit="1" customWidth="1"/>
    <col min="29" max="29" width="17.140625" bestFit="1" customWidth="1"/>
    <col min="30" max="30" width="17.42578125" bestFit="1" customWidth="1"/>
    <col min="31" max="31" width="14.5703125" bestFit="1" customWidth="1"/>
    <col min="32" max="32" width="15.85546875" bestFit="1" customWidth="1"/>
    <col min="33" max="33" width="17.42578125" bestFit="1" customWidth="1"/>
    <col min="34" max="34" width="13.5703125" bestFit="1" customWidth="1"/>
    <col min="35" max="36" width="15.42578125" bestFit="1" customWidth="1"/>
    <col min="37" max="37" width="15.5703125" bestFit="1" customWidth="1"/>
    <col min="38" max="38" width="16.5703125" bestFit="1" customWidth="1"/>
    <col min="39" max="39" width="16.42578125" bestFit="1" customWidth="1"/>
    <col min="40" max="42" width="20.42578125" bestFit="1" customWidth="1"/>
    <col min="43" max="43" width="20.140625" bestFit="1" customWidth="1"/>
    <col min="44" max="44" width="17.42578125" bestFit="1" customWidth="1"/>
    <col min="45" max="49" width="17.5703125" bestFit="1" customWidth="1"/>
    <col min="50" max="50" width="20.140625" bestFit="1" customWidth="1"/>
    <col min="51" max="51" width="20" bestFit="1" customWidth="1"/>
    <col min="52" max="52" width="20.42578125" bestFit="1" customWidth="1"/>
    <col min="53" max="53" width="19.140625" bestFit="1" customWidth="1"/>
    <col min="54" max="55" width="20.140625" bestFit="1" customWidth="1"/>
    <col min="56" max="58" width="20.42578125" bestFit="1" customWidth="1"/>
    <col min="59" max="59" width="17.5703125" bestFit="1" customWidth="1"/>
    <col min="60" max="61" width="20.42578125" bestFit="1" customWidth="1"/>
    <col min="62" max="62" width="20" bestFit="1" customWidth="1"/>
    <col min="63" max="63" width="20.42578125" bestFit="1" customWidth="1"/>
    <col min="64" max="64" width="20.140625" bestFit="1" customWidth="1"/>
    <col min="65" max="65" width="20" bestFit="1" customWidth="1"/>
    <col min="66" max="67" width="16.5703125" bestFit="1" customWidth="1"/>
    <col min="68" max="68" width="13.140625" bestFit="1" customWidth="1"/>
    <col min="69" max="69" width="19.140625" bestFit="1" customWidth="1"/>
    <col min="70" max="71" width="19.42578125" bestFit="1" customWidth="1"/>
    <col min="72" max="72" width="17.5703125" bestFit="1" customWidth="1"/>
    <col min="73" max="73" width="19.42578125" bestFit="1" customWidth="1"/>
    <col min="74" max="74" width="19.140625" bestFit="1" customWidth="1"/>
    <col min="75" max="75" width="20.140625" bestFit="1" customWidth="1"/>
    <col min="76" max="76" width="20" bestFit="1" customWidth="1"/>
    <col min="77" max="77" width="19.140625" bestFit="1" customWidth="1"/>
    <col min="78" max="78" width="19" bestFit="1" customWidth="1"/>
    <col min="79" max="79" width="19.42578125" bestFit="1" customWidth="1"/>
    <col min="80" max="80" width="19.140625" bestFit="1" customWidth="1"/>
    <col min="81" max="81" width="19" bestFit="1" customWidth="1"/>
    <col min="82" max="82" width="16.5703125" bestFit="1" customWidth="1"/>
    <col min="83" max="83" width="17.5703125" bestFit="1" customWidth="1"/>
    <col min="84" max="84" width="16.5703125" bestFit="1" customWidth="1"/>
    <col min="85" max="85" width="19.42578125" bestFit="1" customWidth="1"/>
    <col min="86" max="87" width="16.42578125" bestFit="1" customWidth="1"/>
    <col min="88" max="88" width="19.42578125" bestFit="1" customWidth="1"/>
    <col min="89" max="90" width="17.5703125" bestFit="1" customWidth="1"/>
    <col min="91" max="91" width="14.42578125" bestFit="1" customWidth="1"/>
    <col min="92" max="92" width="17.42578125" bestFit="1" customWidth="1"/>
    <col min="93" max="93" width="19.42578125" bestFit="1" customWidth="1"/>
    <col min="94" max="94" width="17.5703125" bestFit="1" customWidth="1"/>
    <col min="95" max="95" width="14.85546875" bestFit="1" customWidth="1"/>
    <col min="96" max="96" width="19.140625" bestFit="1" customWidth="1"/>
    <col min="97" max="97" width="16.5703125" bestFit="1" customWidth="1"/>
    <col min="98" max="98" width="15.85546875" bestFit="1" customWidth="1"/>
    <col min="99" max="99" width="14.42578125" bestFit="1" customWidth="1"/>
    <col min="100" max="100" width="14.140625" bestFit="1" customWidth="1"/>
    <col min="101" max="101" width="15.140625" bestFit="1" customWidth="1"/>
    <col min="102" max="102" width="12.85546875" bestFit="1" customWidth="1"/>
    <col min="103" max="103" width="15.42578125" bestFit="1" customWidth="1"/>
    <col min="104" max="105" width="16.42578125" bestFit="1" customWidth="1"/>
    <col min="106" max="106" width="16.85546875" bestFit="1" customWidth="1"/>
    <col min="107" max="107" width="14.85546875" bestFit="1" customWidth="1"/>
    <col min="108" max="108" width="15.5703125" bestFit="1" customWidth="1"/>
    <col min="109" max="109" width="15.140625" bestFit="1" customWidth="1"/>
    <col min="110" max="110" width="15" bestFit="1" customWidth="1"/>
    <col min="111" max="111" width="15.5703125" bestFit="1" customWidth="1"/>
    <col min="112" max="112" width="16.85546875" bestFit="1" customWidth="1"/>
    <col min="113" max="113" width="15.140625" bestFit="1" customWidth="1"/>
    <col min="114" max="115" width="15.5703125" bestFit="1" customWidth="1"/>
    <col min="116" max="116" width="16.5703125" bestFit="1" customWidth="1"/>
    <col min="117" max="120" width="20.42578125" bestFit="1" customWidth="1"/>
    <col min="121" max="121" width="19.42578125" bestFit="1" customWidth="1"/>
    <col min="122" max="122" width="17.5703125" bestFit="1" customWidth="1"/>
    <col min="123" max="124" width="19.140625" bestFit="1" customWidth="1"/>
    <col min="125" max="125" width="17.5703125" bestFit="1" customWidth="1"/>
    <col min="126" max="126" width="15" bestFit="1" customWidth="1"/>
    <col min="127" max="127" width="15.140625" bestFit="1" customWidth="1"/>
    <col min="128" max="128" width="13.5703125" bestFit="1" customWidth="1"/>
    <col min="129" max="130" width="19.42578125" bestFit="1" customWidth="1"/>
    <col min="131" max="131" width="20" bestFit="1" customWidth="1"/>
    <col min="132" max="132" width="16.5703125" bestFit="1" customWidth="1"/>
    <col min="133" max="133" width="17.5703125" bestFit="1" customWidth="1"/>
    <col min="134" max="134" width="16.5703125" bestFit="1" customWidth="1"/>
    <col min="135" max="136" width="19.42578125" bestFit="1" customWidth="1"/>
    <col min="137" max="137" width="20" bestFit="1" customWidth="1"/>
    <col min="138" max="139" width="19.42578125" bestFit="1" customWidth="1"/>
    <col min="140" max="140" width="18.42578125" bestFit="1" customWidth="1"/>
    <col min="141" max="142" width="19.42578125" bestFit="1" customWidth="1"/>
    <col min="143" max="143" width="18.42578125" bestFit="1" customWidth="1"/>
    <col min="144" max="145" width="19.42578125" bestFit="1" customWidth="1"/>
    <col min="146" max="146" width="18.140625" bestFit="1" customWidth="1"/>
    <col min="147" max="148" width="20.140625" bestFit="1" customWidth="1"/>
    <col min="149" max="149" width="19.140625" bestFit="1" customWidth="1"/>
    <col min="150" max="151" width="19.42578125" bestFit="1" customWidth="1"/>
    <col min="152" max="152" width="19" bestFit="1" customWidth="1"/>
    <col min="153" max="153" width="19.140625" bestFit="1" customWidth="1"/>
    <col min="154" max="155" width="19.42578125" bestFit="1" customWidth="1"/>
    <col min="156" max="156" width="19.140625" bestFit="1" customWidth="1"/>
    <col min="157" max="157" width="19.42578125" bestFit="1" customWidth="1"/>
    <col min="158" max="158" width="19.85546875" bestFit="1" customWidth="1"/>
    <col min="159" max="160" width="19.42578125" bestFit="1" customWidth="1"/>
    <col min="161" max="161" width="17.5703125" bestFit="1" customWidth="1"/>
    <col min="162" max="163" width="20.140625" bestFit="1" customWidth="1"/>
    <col min="164" max="166" width="19.42578125" bestFit="1" customWidth="1"/>
    <col min="167" max="167" width="18.42578125" bestFit="1" customWidth="1"/>
    <col min="168" max="169" width="17.5703125" bestFit="1" customWidth="1"/>
    <col min="170" max="170" width="18.42578125" bestFit="1" customWidth="1"/>
    <col min="171" max="172" width="19.140625" bestFit="1" customWidth="1"/>
    <col min="173" max="173" width="13.85546875" bestFit="1" customWidth="1"/>
    <col min="174" max="174" width="15.5703125" bestFit="1" customWidth="1"/>
    <col min="175" max="175" width="17.5703125" bestFit="1" customWidth="1"/>
    <col min="176" max="176" width="19.140625" bestFit="1" customWidth="1"/>
    <col min="177" max="177" width="17.5703125" bestFit="1" customWidth="1"/>
    <col min="178" max="178" width="15.5703125" bestFit="1" customWidth="1"/>
    <col min="179" max="179" width="17.5703125" bestFit="1" customWidth="1"/>
    <col min="180" max="180" width="15.5703125" bestFit="1" customWidth="1"/>
    <col min="181" max="181" width="19.42578125" bestFit="1" customWidth="1"/>
    <col min="182" max="182" width="14.85546875" bestFit="1" customWidth="1"/>
    <col min="183" max="183" width="17.5703125" bestFit="1" customWidth="1"/>
    <col min="184" max="184" width="15.42578125" bestFit="1" customWidth="1"/>
    <col min="185" max="185" width="16.5703125" bestFit="1" customWidth="1"/>
    <col min="186" max="186" width="15.42578125" bestFit="1" customWidth="1"/>
    <col min="187" max="187" width="19.140625" bestFit="1" customWidth="1"/>
    <col min="188" max="188" width="16.5703125" bestFit="1" customWidth="1"/>
    <col min="189" max="189" width="15.42578125" bestFit="1" customWidth="1"/>
    <col min="190" max="190" width="17.5703125" bestFit="1" customWidth="1"/>
    <col min="191" max="191" width="14.5703125" bestFit="1" customWidth="1"/>
    <col min="192" max="192" width="15.42578125" bestFit="1" customWidth="1"/>
    <col min="193" max="193" width="17.5703125" bestFit="1" customWidth="1"/>
    <col min="194" max="194" width="14" bestFit="1" customWidth="1"/>
    <col min="195" max="195" width="16.42578125" bestFit="1" customWidth="1"/>
    <col min="196" max="196" width="14" bestFit="1" customWidth="1"/>
    <col min="197" max="197" width="15.42578125" bestFit="1" customWidth="1"/>
    <col min="198" max="198" width="14" bestFit="1" customWidth="1"/>
    <col min="199" max="199" width="16.5703125" bestFit="1" customWidth="1"/>
    <col min="200" max="200" width="12.85546875" bestFit="1" customWidth="1"/>
    <col min="201" max="201" width="15.5703125" bestFit="1" customWidth="1"/>
    <col min="202" max="202" width="15.42578125" bestFit="1" customWidth="1"/>
    <col min="203" max="203" width="16.5703125" bestFit="1" customWidth="1"/>
    <col min="204" max="204" width="13.85546875" bestFit="1" customWidth="1"/>
    <col min="205" max="205" width="13" bestFit="1" customWidth="1"/>
    <col min="206" max="206" width="12.42578125" bestFit="1" customWidth="1"/>
    <col min="207" max="207" width="12.5703125" bestFit="1" customWidth="1"/>
    <col min="208" max="208" width="14" bestFit="1" customWidth="1"/>
    <col min="209" max="209" width="16.42578125" bestFit="1" customWidth="1"/>
    <col min="210" max="210" width="15.5703125" bestFit="1" customWidth="1"/>
    <col min="211" max="211" width="19.42578125" bestFit="1" customWidth="1"/>
    <col min="212" max="212" width="15" bestFit="1" customWidth="1"/>
    <col min="213" max="213" width="17.5703125" bestFit="1" customWidth="1"/>
    <col min="214" max="215" width="15.5703125" bestFit="1" customWidth="1"/>
    <col min="216" max="216" width="14.42578125" bestFit="1" customWidth="1"/>
    <col min="217" max="217" width="14.140625" bestFit="1" customWidth="1"/>
    <col min="218" max="218" width="15.5703125" bestFit="1" customWidth="1"/>
    <col min="219" max="219" width="12.5703125" bestFit="1" customWidth="1"/>
    <col min="220" max="222" width="14" bestFit="1" customWidth="1"/>
    <col min="223" max="223" width="13.85546875" bestFit="1" customWidth="1"/>
    <col min="224" max="224" width="15.42578125" bestFit="1" customWidth="1"/>
    <col min="225" max="225" width="17.5703125" bestFit="1" customWidth="1"/>
    <col min="226" max="226" width="11.5703125" bestFit="1" customWidth="1"/>
    <col min="227" max="227" width="15.42578125" bestFit="1" customWidth="1"/>
    <col min="228" max="231" width="11.5703125" bestFit="1" customWidth="1"/>
  </cols>
  <sheetData>
    <row r="1" spans="1:231" x14ac:dyDescent="0.25">
      <c r="A1" s="81" t="s">
        <v>722</v>
      </c>
      <c r="B1" s="81" t="s">
        <v>405</v>
      </c>
      <c r="C1" s="81" t="s">
        <v>725</v>
      </c>
      <c r="D1" s="81" t="s">
        <v>733</v>
      </c>
      <c r="E1" s="81" t="s">
        <v>738</v>
      </c>
      <c r="F1" s="81" t="s">
        <v>744</v>
      </c>
      <c r="G1" s="81" t="s">
        <v>741</v>
      </c>
      <c r="H1" s="81" t="s">
        <v>739</v>
      </c>
      <c r="I1" s="81" t="s">
        <v>734</v>
      </c>
      <c r="J1" s="81" t="s">
        <v>745</v>
      </c>
      <c r="K1" s="81" t="s">
        <v>751</v>
      </c>
      <c r="L1" s="81" t="s">
        <v>755</v>
      </c>
      <c r="M1" s="81" t="s">
        <v>752</v>
      </c>
      <c r="N1" s="81" t="s">
        <v>753</v>
      </c>
      <c r="O1" s="81" t="s">
        <v>727</v>
      </c>
      <c r="P1" s="81" t="s">
        <v>726</v>
      </c>
      <c r="Q1" s="81" t="s">
        <v>748</v>
      </c>
      <c r="R1" s="81" t="s">
        <v>749</v>
      </c>
      <c r="S1" s="81" t="s">
        <v>746</v>
      </c>
      <c r="T1" s="81" t="s">
        <v>747</v>
      </c>
      <c r="U1" s="81" t="s">
        <v>743</v>
      </c>
      <c r="V1" s="81" t="s">
        <v>724</v>
      </c>
      <c r="W1" s="81" t="s">
        <v>729</v>
      </c>
      <c r="X1" s="81" t="s">
        <v>742</v>
      </c>
      <c r="Y1" s="81" t="s">
        <v>740</v>
      </c>
      <c r="Z1" s="81" t="s">
        <v>756</v>
      </c>
      <c r="AA1" s="81" t="s">
        <v>731</v>
      </c>
      <c r="AB1" s="81" t="s">
        <v>732</v>
      </c>
      <c r="AC1" s="81" t="s">
        <v>735</v>
      </c>
      <c r="AD1" s="81" t="s">
        <v>730</v>
      </c>
      <c r="AE1" s="81" t="s">
        <v>737</v>
      </c>
      <c r="AF1" s="81" t="s">
        <v>736</v>
      </c>
      <c r="AG1" s="81" t="s">
        <v>723</v>
      </c>
      <c r="AH1" s="81" t="s">
        <v>750</v>
      </c>
      <c r="AI1" s="81" t="s">
        <v>754</v>
      </c>
      <c r="AJ1" s="81" t="s">
        <v>728</v>
      </c>
      <c r="AK1" s="81" t="s">
        <v>757</v>
      </c>
      <c r="AL1" s="81" t="s">
        <v>758</v>
      </c>
      <c r="AM1" s="81" t="s">
        <v>759</v>
      </c>
      <c r="AN1" s="81" t="s">
        <v>529</v>
      </c>
      <c r="AO1" s="81" t="s">
        <v>467</v>
      </c>
      <c r="AP1" s="81" t="s">
        <v>462</v>
      </c>
      <c r="AQ1" s="81" t="s">
        <v>468</v>
      </c>
      <c r="AR1" s="81" t="s">
        <v>528</v>
      </c>
      <c r="AS1" s="81" t="s">
        <v>502</v>
      </c>
      <c r="AT1" s="81" t="s">
        <v>768</v>
      </c>
      <c r="AU1" s="81" t="s">
        <v>770</v>
      </c>
      <c r="AV1" s="81" t="s">
        <v>542</v>
      </c>
      <c r="AW1" s="81" t="s">
        <v>494</v>
      </c>
      <c r="AX1" s="81" t="s">
        <v>490</v>
      </c>
      <c r="AY1" s="81" t="s">
        <v>765</v>
      </c>
      <c r="AZ1" s="81" t="s">
        <v>489</v>
      </c>
      <c r="BA1" s="81" t="s">
        <v>541</v>
      </c>
      <c r="BB1" s="81" t="s">
        <v>539</v>
      </c>
      <c r="BC1" s="81" t="s">
        <v>485</v>
      </c>
      <c r="BD1" s="81" t="s">
        <v>537</v>
      </c>
      <c r="BE1" s="81" t="s">
        <v>484</v>
      </c>
      <c r="BF1" s="81" t="s">
        <v>482</v>
      </c>
      <c r="BG1" s="81" t="s">
        <v>766</v>
      </c>
      <c r="BH1" s="81" t="s">
        <v>481</v>
      </c>
      <c r="BI1" s="81" t="s">
        <v>480</v>
      </c>
      <c r="BJ1" s="81" t="s">
        <v>479</v>
      </c>
      <c r="BK1" s="81" t="s">
        <v>476</v>
      </c>
      <c r="BL1" s="81" t="s">
        <v>535</v>
      </c>
      <c r="BM1" s="81" t="s">
        <v>472</v>
      </c>
      <c r="BN1" s="81" t="s">
        <v>471</v>
      </c>
      <c r="BO1" s="81" t="s">
        <v>534</v>
      </c>
      <c r="BP1" s="81" t="s">
        <v>470</v>
      </c>
      <c r="BQ1" s="81" t="s">
        <v>492</v>
      </c>
      <c r="BR1" s="81" t="s">
        <v>493</v>
      </c>
      <c r="BS1" s="81" t="s">
        <v>495</v>
      </c>
      <c r="BT1" s="81" t="s">
        <v>496</v>
      </c>
      <c r="BU1" s="81" t="s">
        <v>526</v>
      </c>
      <c r="BV1" s="81" t="s">
        <v>532</v>
      </c>
      <c r="BW1" s="81" t="s">
        <v>469</v>
      </c>
      <c r="BX1" s="81" t="s">
        <v>499</v>
      </c>
      <c r="BY1" s="81" t="s">
        <v>558</v>
      </c>
      <c r="BZ1" s="81" t="s">
        <v>466</v>
      </c>
      <c r="CA1" s="81" t="s">
        <v>531</v>
      </c>
      <c r="CB1" s="81" t="s">
        <v>530</v>
      </c>
      <c r="CC1" s="81" t="s">
        <v>525</v>
      </c>
      <c r="CD1" s="81" t="s">
        <v>522</v>
      </c>
      <c r="CE1" s="81" t="s">
        <v>505</v>
      </c>
      <c r="CF1" s="81" t="s">
        <v>512</v>
      </c>
      <c r="CG1" s="81" t="s">
        <v>761</v>
      </c>
      <c r="CH1" s="81" t="s">
        <v>552</v>
      </c>
      <c r="CI1" s="81" t="s">
        <v>762</v>
      </c>
      <c r="CJ1" s="81" t="s">
        <v>517</v>
      </c>
      <c r="CK1" s="81" t="s">
        <v>760</v>
      </c>
      <c r="CL1" s="81" t="s">
        <v>547</v>
      </c>
      <c r="CM1" s="81" t="s">
        <v>767</v>
      </c>
      <c r="CN1" s="81" t="s">
        <v>508</v>
      </c>
      <c r="CO1" s="81" t="s">
        <v>511</v>
      </c>
      <c r="CP1" s="81" t="s">
        <v>504</v>
      </c>
      <c r="CQ1" s="81" t="s">
        <v>763</v>
      </c>
      <c r="CR1" s="81" t="s">
        <v>546</v>
      </c>
      <c r="CS1" s="81" t="s">
        <v>549</v>
      </c>
      <c r="CT1" s="81" t="s">
        <v>769</v>
      </c>
      <c r="CU1" s="81" t="s">
        <v>764</v>
      </c>
      <c r="CV1" s="81" t="s">
        <v>555</v>
      </c>
      <c r="CW1" s="81" t="s">
        <v>503</v>
      </c>
      <c r="CX1" s="81" t="s">
        <v>509</v>
      </c>
      <c r="CY1" s="81" t="s">
        <v>510</v>
      </c>
      <c r="CZ1" s="81" t="s">
        <v>514</v>
      </c>
      <c r="DA1" s="81" t="s">
        <v>520</v>
      </c>
      <c r="DB1" s="81" t="s">
        <v>776</v>
      </c>
      <c r="DC1" s="81" t="s">
        <v>779</v>
      </c>
      <c r="DD1" s="81" t="s">
        <v>780</v>
      </c>
      <c r="DE1" s="81" t="s">
        <v>772</v>
      </c>
      <c r="DF1" s="81" t="s">
        <v>773</v>
      </c>
      <c r="DG1" s="81" t="s">
        <v>774</v>
      </c>
      <c r="DH1" s="81" t="s">
        <v>777</v>
      </c>
      <c r="DI1" s="81" t="s">
        <v>778</v>
      </c>
      <c r="DJ1" s="81" t="s">
        <v>771</v>
      </c>
      <c r="DK1" s="81" t="s">
        <v>781</v>
      </c>
      <c r="DL1" s="81" t="s">
        <v>775</v>
      </c>
      <c r="DM1" s="81" t="s">
        <v>834</v>
      </c>
      <c r="DN1" s="81" t="s">
        <v>790</v>
      </c>
      <c r="DO1" s="81" t="s">
        <v>796</v>
      </c>
      <c r="DP1" s="81" t="s">
        <v>836</v>
      </c>
      <c r="DQ1" s="81" t="s">
        <v>837</v>
      </c>
      <c r="DR1" s="81" t="s">
        <v>787</v>
      </c>
      <c r="DS1" s="81" t="s">
        <v>808</v>
      </c>
      <c r="DT1" s="81" t="s">
        <v>802</v>
      </c>
      <c r="DU1" s="81" t="s">
        <v>811</v>
      </c>
      <c r="DV1" s="81" t="s">
        <v>814</v>
      </c>
      <c r="DW1" s="81" t="s">
        <v>818</v>
      </c>
      <c r="DX1" s="81" t="s">
        <v>821</v>
      </c>
      <c r="DY1" s="81" t="s">
        <v>826</v>
      </c>
      <c r="DZ1" s="81" t="s">
        <v>805</v>
      </c>
      <c r="EA1" s="81" t="s">
        <v>793</v>
      </c>
      <c r="EB1" s="81" t="s">
        <v>799</v>
      </c>
      <c r="EC1" s="81" t="s">
        <v>832</v>
      </c>
      <c r="ED1" s="81" t="s">
        <v>835</v>
      </c>
      <c r="EE1" s="81" t="s">
        <v>817</v>
      </c>
      <c r="EF1" s="81" t="s">
        <v>824</v>
      </c>
      <c r="EG1" s="81" t="s">
        <v>788</v>
      </c>
      <c r="EH1" s="81" t="s">
        <v>794</v>
      </c>
      <c r="EI1" s="81" t="s">
        <v>830</v>
      </c>
      <c r="EJ1" s="81" t="s">
        <v>828</v>
      </c>
      <c r="EK1" s="81" t="s">
        <v>786</v>
      </c>
      <c r="EL1" s="81" t="s">
        <v>806</v>
      </c>
      <c r="EM1" s="81" t="s">
        <v>800</v>
      </c>
      <c r="EN1" s="81" t="s">
        <v>809</v>
      </c>
      <c r="EO1" s="81" t="s">
        <v>812</v>
      </c>
      <c r="EP1" s="81" t="s">
        <v>784</v>
      </c>
      <c r="EQ1" s="81" t="s">
        <v>819</v>
      </c>
      <c r="ER1" s="81" t="s">
        <v>782</v>
      </c>
      <c r="ES1" s="81" t="s">
        <v>803</v>
      </c>
      <c r="ET1" s="81" t="s">
        <v>791</v>
      </c>
      <c r="EU1" s="81" t="s">
        <v>797</v>
      </c>
      <c r="EV1" s="81" t="s">
        <v>833</v>
      </c>
      <c r="EW1" s="81" t="s">
        <v>822</v>
      </c>
      <c r="EX1" s="81" t="s">
        <v>815</v>
      </c>
      <c r="EY1" s="81" t="s">
        <v>825</v>
      </c>
      <c r="EZ1" s="81" t="s">
        <v>789</v>
      </c>
      <c r="FA1" s="81" t="s">
        <v>795</v>
      </c>
      <c r="FB1" s="81" t="s">
        <v>831</v>
      </c>
      <c r="FC1" s="81" t="s">
        <v>829</v>
      </c>
      <c r="FD1" s="81" t="s">
        <v>827</v>
      </c>
      <c r="FE1" s="81" t="s">
        <v>807</v>
      </c>
      <c r="FF1" s="81" t="s">
        <v>801</v>
      </c>
      <c r="FG1" s="81" t="s">
        <v>810</v>
      </c>
      <c r="FH1" s="81" t="s">
        <v>813</v>
      </c>
      <c r="FI1" s="81" t="s">
        <v>785</v>
      </c>
      <c r="FJ1" s="81" t="s">
        <v>820</v>
      </c>
      <c r="FK1" s="81" t="s">
        <v>783</v>
      </c>
      <c r="FL1" s="81" t="s">
        <v>804</v>
      </c>
      <c r="FM1" s="81" t="s">
        <v>792</v>
      </c>
      <c r="FN1" s="81" t="s">
        <v>798</v>
      </c>
      <c r="FO1" s="81" t="s">
        <v>838</v>
      </c>
      <c r="FP1" s="81" t="s">
        <v>823</v>
      </c>
      <c r="FQ1" s="81" t="s">
        <v>816</v>
      </c>
      <c r="FR1" s="81" t="s">
        <v>863</v>
      </c>
      <c r="FS1" s="81" t="s">
        <v>1427</v>
      </c>
      <c r="FT1" s="81" t="s">
        <v>888</v>
      </c>
      <c r="FU1" s="81" t="s">
        <v>845</v>
      </c>
      <c r="FV1" s="81" t="s">
        <v>852</v>
      </c>
      <c r="FW1" s="81" t="s">
        <v>875</v>
      </c>
      <c r="FX1" s="81" t="s">
        <v>864</v>
      </c>
      <c r="FY1" s="81" t="s">
        <v>881</v>
      </c>
      <c r="FZ1" s="81" t="s">
        <v>886</v>
      </c>
      <c r="GA1" s="81" t="s">
        <v>846</v>
      </c>
      <c r="GB1" s="81" t="s">
        <v>858</v>
      </c>
      <c r="GC1" s="81" t="s">
        <v>853</v>
      </c>
      <c r="GD1" s="81" t="s">
        <v>876</v>
      </c>
      <c r="GE1" s="81" t="s">
        <v>869</v>
      </c>
      <c r="GF1" s="81" t="s">
        <v>1424</v>
      </c>
      <c r="GG1" s="81" t="s">
        <v>873</v>
      </c>
      <c r="GH1" s="81" t="s">
        <v>849</v>
      </c>
      <c r="GI1" s="81" t="s">
        <v>856</v>
      </c>
      <c r="GJ1" s="81" t="s">
        <v>879</v>
      </c>
      <c r="GK1" s="81" t="s">
        <v>870</v>
      </c>
      <c r="GL1" s="81" t="s">
        <v>1425</v>
      </c>
      <c r="GM1" s="81" t="s">
        <v>874</v>
      </c>
      <c r="GN1" s="81" t="s">
        <v>850</v>
      </c>
      <c r="GO1" s="81" t="s">
        <v>887</v>
      </c>
      <c r="GP1" s="81" t="s">
        <v>857</v>
      </c>
      <c r="GQ1" s="81" t="s">
        <v>880</v>
      </c>
      <c r="GR1" s="81" t="s">
        <v>865</v>
      </c>
      <c r="GS1" s="81" t="s">
        <v>1428</v>
      </c>
      <c r="GT1" s="81" t="s">
        <v>884</v>
      </c>
      <c r="GU1" s="81" t="s">
        <v>847</v>
      </c>
      <c r="GV1" s="81" t="s">
        <v>882</v>
      </c>
      <c r="GW1" s="81" t="s">
        <v>877</v>
      </c>
      <c r="GX1" s="81" t="s">
        <v>866</v>
      </c>
      <c r="GY1" s="81" t="s">
        <v>889</v>
      </c>
      <c r="GZ1" s="81" t="s">
        <v>885</v>
      </c>
      <c r="HA1" s="81" t="s">
        <v>848</v>
      </c>
      <c r="HB1" s="81" t="s">
        <v>859</v>
      </c>
      <c r="HC1" s="81" t="s">
        <v>883</v>
      </c>
      <c r="HD1" s="81" t="s">
        <v>878</v>
      </c>
      <c r="HE1" s="81" t="s">
        <v>867</v>
      </c>
      <c r="HF1" s="81" t="s">
        <v>1429</v>
      </c>
      <c r="HG1" s="81" t="s">
        <v>872</v>
      </c>
      <c r="HH1" s="81" t="s">
        <v>839</v>
      </c>
      <c r="HI1" s="81" t="s">
        <v>854</v>
      </c>
      <c r="HJ1" s="81" t="s">
        <v>841</v>
      </c>
      <c r="HK1" s="81" t="s">
        <v>868</v>
      </c>
      <c r="HL1" s="81" t="s">
        <v>1430</v>
      </c>
      <c r="HM1" s="81" t="s">
        <v>1426</v>
      </c>
      <c r="HN1" s="81" t="s">
        <v>840</v>
      </c>
      <c r="HO1" s="81" t="s">
        <v>860</v>
      </c>
      <c r="HP1" s="81" t="s">
        <v>855</v>
      </c>
      <c r="HQ1" s="81" t="s">
        <v>842</v>
      </c>
      <c r="HR1" s="81" t="s">
        <v>862</v>
      </c>
      <c r="HS1" s="81" t="s">
        <v>861</v>
      </c>
      <c r="HT1" s="81" t="s">
        <v>871</v>
      </c>
      <c r="HU1" s="81" t="s">
        <v>843</v>
      </c>
      <c r="HV1" s="81" t="s">
        <v>851</v>
      </c>
      <c r="HW1" s="81" t="s">
        <v>844</v>
      </c>
    </row>
    <row r="2" spans="1:231" x14ac:dyDescent="0.25">
      <c r="A2" s="82">
        <v>0</v>
      </c>
      <c r="B2" s="82">
        <v>17</v>
      </c>
      <c r="C2" s="83">
        <v>-57964</v>
      </c>
      <c r="D2" s="83">
        <v>-22697</v>
      </c>
      <c r="E2" s="83">
        <v>6233</v>
      </c>
      <c r="F2" s="83">
        <v>0</v>
      </c>
      <c r="G2" s="83">
        <v>23868</v>
      </c>
      <c r="H2" s="83">
        <v>16333</v>
      </c>
      <c r="I2" s="83">
        <v>-22697</v>
      </c>
      <c r="J2" s="83">
        <v>5787</v>
      </c>
      <c r="K2" s="83">
        <v>0</v>
      </c>
      <c r="L2" s="83">
        <v>0</v>
      </c>
      <c r="M2" s="83">
        <v>0</v>
      </c>
      <c r="N2" s="83">
        <v>-32780</v>
      </c>
      <c r="O2" s="83">
        <v>-6952940</v>
      </c>
      <c r="P2" s="83">
        <v>-8198817</v>
      </c>
      <c r="Q2" s="83">
        <v>95560</v>
      </c>
      <c r="R2" s="83">
        <v>51491</v>
      </c>
      <c r="S2" s="83">
        <v>0</v>
      </c>
      <c r="T2" s="83">
        <v>-170378</v>
      </c>
      <c r="U2" s="83">
        <v>0</v>
      </c>
      <c r="V2" s="83">
        <v>-10011781</v>
      </c>
      <c r="W2" s="83">
        <v>70037</v>
      </c>
      <c r="X2" s="83">
        <v>1245877</v>
      </c>
      <c r="Y2" s="83">
        <v>-4485</v>
      </c>
      <c r="Z2" s="83">
        <v>0</v>
      </c>
      <c r="AA2" s="83">
        <v>6983777</v>
      </c>
      <c r="AB2" s="83">
        <v>6950997</v>
      </c>
      <c r="AC2" s="83">
        <v>-1773893</v>
      </c>
      <c r="AD2" s="83">
        <v>-1773120</v>
      </c>
      <c r="AE2" s="83">
        <v>-1774293</v>
      </c>
      <c r="AF2" s="83">
        <v>-1773893</v>
      </c>
      <c r="AG2" s="83">
        <v>1918666</v>
      </c>
      <c r="AH2" s="83">
        <v>-24411</v>
      </c>
      <c r="AI2" s="83">
        <v>0</v>
      </c>
      <c r="AJ2" s="83">
        <v>-1843157</v>
      </c>
      <c r="AK2" s="83">
        <v>0</v>
      </c>
      <c r="AL2" s="83">
        <v>0</v>
      </c>
      <c r="AM2" s="83">
        <v>-400</v>
      </c>
      <c r="AN2" s="83">
        <v>0</v>
      </c>
      <c r="AO2" s="83">
        <v>62283623</v>
      </c>
      <c r="AP2" s="83">
        <v>57</v>
      </c>
      <c r="AQ2" s="83">
        <v>1793066</v>
      </c>
      <c r="AR2" s="83">
        <v>58947</v>
      </c>
      <c r="AS2" s="83">
        <v>6000</v>
      </c>
      <c r="AT2" s="83">
        <v>1287267</v>
      </c>
      <c r="AU2" s="83">
        <v>0</v>
      </c>
      <c r="AV2" s="83">
        <v>0</v>
      </c>
      <c r="AW2" s="83">
        <v>0</v>
      </c>
      <c r="AX2" s="83">
        <v>8415373</v>
      </c>
      <c r="AY2" s="83">
        <v>2845451</v>
      </c>
      <c r="AZ2" s="83">
        <v>55341516</v>
      </c>
      <c r="BA2" s="83">
        <v>4000</v>
      </c>
      <c r="BB2" s="83">
        <v>0</v>
      </c>
      <c r="BC2" s="83">
        <v>0</v>
      </c>
      <c r="BD2" s="83">
        <v>0</v>
      </c>
      <c r="BE2" s="83">
        <v>0</v>
      </c>
      <c r="BF2" s="83">
        <v>18531742</v>
      </c>
      <c r="BG2" s="83">
        <v>2649</v>
      </c>
      <c r="BH2" s="83">
        <v>19278275</v>
      </c>
      <c r="BI2" s="83">
        <v>23970</v>
      </c>
      <c r="BJ2" s="83">
        <v>31732350</v>
      </c>
      <c r="BK2" s="83">
        <v>0</v>
      </c>
      <c r="BL2" s="83">
        <v>0</v>
      </c>
      <c r="BM2" s="83">
        <v>60123187</v>
      </c>
      <c r="BN2" s="83">
        <v>1573199</v>
      </c>
      <c r="BO2" s="83">
        <v>832085</v>
      </c>
      <c r="BP2" s="83">
        <v>6927924</v>
      </c>
      <c r="BQ2" s="83">
        <v>3208472</v>
      </c>
      <c r="BR2" s="83">
        <v>3702112</v>
      </c>
      <c r="BS2" s="83">
        <v>1040184</v>
      </c>
      <c r="BT2" s="83">
        <v>2097606</v>
      </c>
      <c r="BU2" s="83">
        <v>0</v>
      </c>
      <c r="BV2" s="83">
        <v>0</v>
      </c>
      <c r="BW2" s="83">
        <v>505742</v>
      </c>
      <c r="BX2" s="83">
        <v>0</v>
      </c>
      <c r="BY2" s="83">
        <v>0</v>
      </c>
      <c r="BZ2" s="83">
        <v>34083299</v>
      </c>
      <c r="CA2" s="83">
        <v>0</v>
      </c>
      <c r="CB2" s="83">
        <v>0</v>
      </c>
      <c r="CC2" s="83">
        <v>6998959</v>
      </c>
      <c r="CD2" s="83">
        <v>6175</v>
      </c>
      <c r="CE2" s="83">
        <v>289079</v>
      </c>
      <c r="CF2" s="83">
        <v>62283623</v>
      </c>
      <c r="CG2" s="83">
        <v>31732350</v>
      </c>
      <c r="CH2" s="83">
        <v>0</v>
      </c>
      <c r="CI2" s="83">
        <v>34577801</v>
      </c>
      <c r="CJ2" s="83">
        <v>171532</v>
      </c>
      <c r="CK2" s="83">
        <v>916414</v>
      </c>
      <c r="CL2" s="83">
        <v>20024</v>
      </c>
      <c r="CM2" s="83">
        <v>0</v>
      </c>
      <c r="CN2" s="83">
        <v>174072</v>
      </c>
      <c r="CO2" s="83">
        <v>78291</v>
      </c>
      <c r="CP2" s="83">
        <v>609</v>
      </c>
      <c r="CQ2" s="83">
        <v>57658</v>
      </c>
      <c r="CR2" s="83">
        <v>0</v>
      </c>
      <c r="CS2" s="83">
        <v>0</v>
      </c>
      <c r="CT2" s="83">
        <v>500000</v>
      </c>
      <c r="CU2" s="83">
        <v>0</v>
      </c>
      <c r="CV2" s="83">
        <v>70682</v>
      </c>
      <c r="CW2" s="83">
        <v>715914</v>
      </c>
      <c r="CX2" s="83">
        <v>0</v>
      </c>
      <c r="CY2" s="83">
        <v>9505237</v>
      </c>
      <c r="CZ2" s="83">
        <v>115007</v>
      </c>
      <c r="DA2" s="83">
        <v>60379</v>
      </c>
      <c r="DB2" s="83">
        <v>1131</v>
      </c>
      <c r="DC2" s="83">
        <v>2273</v>
      </c>
      <c r="DD2" s="83">
        <v>8415</v>
      </c>
      <c r="DE2" s="84">
        <v>36</v>
      </c>
      <c r="DF2" s="83">
        <v>8598</v>
      </c>
      <c r="DG2" s="83">
        <v>690</v>
      </c>
      <c r="DH2" s="83">
        <v>10636</v>
      </c>
      <c r="DI2" s="83">
        <v>0</v>
      </c>
      <c r="DJ2" s="83">
        <v>2077</v>
      </c>
      <c r="DK2" s="83">
        <v>0</v>
      </c>
      <c r="DL2" s="83">
        <v>217</v>
      </c>
      <c r="DM2" s="83">
        <v>0</v>
      </c>
      <c r="DN2" s="83">
        <v>-36167</v>
      </c>
      <c r="DO2" s="83">
        <v>294809</v>
      </c>
      <c r="DP2" s="83">
        <v>11275</v>
      </c>
      <c r="DQ2" s="83">
        <v>84527</v>
      </c>
      <c r="DR2" s="83">
        <v>95803</v>
      </c>
      <c r="DS2" s="83">
        <v>-1408452</v>
      </c>
      <c r="DT2" s="83">
        <v>369387</v>
      </c>
      <c r="DU2" s="83">
        <v>-297662</v>
      </c>
      <c r="DV2" s="83">
        <v>690620</v>
      </c>
      <c r="DW2" s="83">
        <v>2518552</v>
      </c>
      <c r="DX2" s="83">
        <v>-1324742</v>
      </c>
      <c r="DY2" s="83">
        <v>4262023</v>
      </c>
      <c r="DZ2" s="83">
        <v>-189156</v>
      </c>
      <c r="EA2" s="83">
        <v>0</v>
      </c>
      <c r="EB2" s="83">
        <v>110745</v>
      </c>
      <c r="EC2" s="83">
        <v>0</v>
      </c>
      <c r="ED2" s="83">
        <v>7141</v>
      </c>
      <c r="EE2" s="83">
        <v>-538821</v>
      </c>
      <c r="EF2" s="83">
        <v>4509897</v>
      </c>
      <c r="EG2" s="83">
        <v>126977</v>
      </c>
      <c r="EH2" s="83">
        <v>2186457</v>
      </c>
      <c r="EI2" s="83">
        <v>2218636</v>
      </c>
      <c r="EJ2" s="83">
        <v>2380452</v>
      </c>
      <c r="EK2" s="83">
        <v>4599088</v>
      </c>
      <c r="EL2" s="83">
        <v>6783193</v>
      </c>
      <c r="EM2" s="83">
        <v>3409300</v>
      </c>
      <c r="EN2" s="83">
        <v>603972</v>
      </c>
      <c r="EO2" s="83">
        <v>4872539</v>
      </c>
      <c r="EP2" s="83">
        <v>43577498</v>
      </c>
      <c r="EQ2" s="83">
        <v>1461830</v>
      </c>
      <c r="ER2" s="83">
        <v>14808333</v>
      </c>
      <c r="ES2" s="83">
        <v>7660482</v>
      </c>
      <c r="ET2" s="83">
        <v>14716</v>
      </c>
      <c r="EU2" s="83">
        <v>1081150</v>
      </c>
      <c r="EV2" s="83">
        <v>0</v>
      </c>
      <c r="EW2" s="83">
        <v>466664</v>
      </c>
      <c r="EX2" s="83">
        <v>8848981</v>
      </c>
      <c r="EY2" s="83">
        <v>2693873</v>
      </c>
      <c r="EZ2" s="83">
        <v>82567</v>
      </c>
      <c r="FA2" s="83">
        <v>1988590</v>
      </c>
      <c r="FB2" s="83">
        <v>2351871</v>
      </c>
      <c r="FC2" s="83">
        <v>2394293</v>
      </c>
      <c r="FD2" s="83">
        <v>4746165</v>
      </c>
      <c r="FE2" s="83">
        <v>4857693</v>
      </c>
      <c r="FF2" s="83">
        <v>3213146</v>
      </c>
      <c r="FG2" s="83">
        <v>256038</v>
      </c>
      <c r="FH2" s="83">
        <v>5245161</v>
      </c>
      <c r="FI2" s="83">
        <v>39322867</v>
      </c>
      <c r="FJ2" s="83">
        <v>124872</v>
      </c>
      <c r="FK2" s="83">
        <v>15831264</v>
      </c>
      <c r="FL2" s="83">
        <v>5765906</v>
      </c>
      <c r="FM2" s="83">
        <v>14691</v>
      </c>
      <c r="FN2" s="83">
        <v>1127297</v>
      </c>
      <c r="FO2" s="83">
        <v>0</v>
      </c>
      <c r="FP2" s="83">
        <v>1071180</v>
      </c>
      <c r="FQ2" s="83">
        <v>7366805</v>
      </c>
      <c r="FR2" s="84">
        <v>219</v>
      </c>
      <c r="FS2" s="84">
        <v>0</v>
      </c>
      <c r="FT2" s="84">
        <v>4</v>
      </c>
      <c r="FU2" s="84">
        <v>7110</v>
      </c>
      <c r="FV2" s="84">
        <v>147</v>
      </c>
      <c r="FW2" s="84">
        <v>7034</v>
      </c>
      <c r="FX2" s="83">
        <v>39129</v>
      </c>
      <c r="FY2" s="83">
        <v>0</v>
      </c>
      <c r="FZ2" s="83">
        <v>1507</v>
      </c>
      <c r="GA2" s="83">
        <v>1359361</v>
      </c>
      <c r="GB2" s="83">
        <v>26789</v>
      </c>
      <c r="GC2" s="83">
        <v>21734</v>
      </c>
      <c r="GD2" s="83">
        <v>1367249</v>
      </c>
      <c r="GE2" s="84">
        <v>0</v>
      </c>
      <c r="GF2" s="84">
        <v>0</v>
      </c>
      <c r="GG2" s="84">
        <v>39</v>
      </c>
      <c r="GH2" s="84">
        <v>151</v>
      </c>
      <c r="GI2" s="84">
        <v>3</v>
      </c>
      <c r="GJ2" s="84">
        <v>115</v>
      </c>
      <c r="GK2" s="83">
        <v>0</v>
      </c>
      <c r="GL2" s="83">
        <v>0</v>
      </c>
      <c r="GM2" s="83">
        <v>895</v>
      </c>
      <c r="GN2" s="83">
        <v>3038</v>
      </c>
      <c r="GO2" s="83">
        <v>70</v>
      </c>
      <c r="GP2" s="83">
        <v>52</v>
      </c>
      <c r="GQ2" s="83">
        <v>2265</v>
      </c>
      <c r="GR2" s="84">
        <v>25</v>
      </c>
      <c r="GS2" s="84">
        <v>0</v>
      </c>
      <c r="GT2" s="84">
        <v>2</v>
      </c>
      <c r="GU2" s="84">
        <v>624</v>
      </c>
      <c r="GV2" s="84">
        <v>24</v>
      </c>
      <c r="GW2" s="84">
        <v>621</v>
      </c>
      <c r="GX2" s="83">
        <v>3916</v>
      </c>
      <c r="GY2" s="83">
        <v>0</v>
      </c>
      <c r="GZ2" s="83">
        <v>752</v>
      </c>
      <c r="HA2" s="83">
        <v>99185</v>
      </c>
      <c r="HB2" s="83">
        <v>1474</v>
      </c>
      <c r="HC2" s="83">
        <v>4007</v>
      </c>
      <c r="HD2" s="83">
        <v>99998</v>
      </c>
      <c r="HE2" s="84">
        <v>116</v>
      </c>
      <c r="HF2" s="84">
        <v>0</v>
      </c>
      <c r="HG2" s="84">
        <v>0</v>
      </c>
      <c r="HH2" s="84">
        <v>1959</v>
      </c>
      <c r="HI2" s="84">
        <v>106</v>
      </c>
      <c r="HJ2" s="84">
        <v>1944</v>
      </c>
      <c r="HK2" s="83">
        <v>18587</v>
      </c>
      <c r="HL2" s="83">
        <v>0</v>
      </c>
      <c r="HM2" s="83">
        <v>0</v>
      </c>
      <c r="HN2" s="83">
        <v>292626</v>
      </c>
      <c r="HO2" s="83">
        <v>4812</v>
      </c>
      <c r="HP2" s="83">
        <v>15251</v>
      </c>
      <c r="HQ2" s="83">
        <v>294102</v>
      </c>
      <c r="HR2" s="84">
        <v>4</v>
      </c>
      <c r="HS2" s="84">
        <v>166</v>
      </c>
      <c r="HT2" s="84">
        <v>2</v>
      </c>
      <c r="HU2" s="84">
        <v>1617</v>
      </c>
      <c r="HV2" s="84">
        <v>0</v>
      </c>
      <c r="HW2" s="84">
        <v>1445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0" style="15" customWidth="1"/>
    <col min="5" max="5" width="12.1406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66" t="s">
        <v>1291</v>
      </c>
      <c r="D4" s="67"/>
      <c r="E4" s="67"/>
    </row>
    <row r="5" spans="1:5" ht="15" customHeight="1" x14ac:dyDescent="0.25">
      <c r="C5" s="56" t="s">
        <v>187</v>
      </c>
      <c r="D5" s="68"/>
      <c r="E5" s="68"/>
    </row>
    <row r="6" spans="1:5" ht="26.25" customHeight="1" x14ac:dyDescent="0.25">
      <c r="B6" s="8" t="s">
        <v>1180</v>
      </c>
      <c r="C6" s="1"/>
      <c r="D6" s="5"/>
      <c r="E6" s="2" t="s">
        <v>980</v>
      </c>
    </row>
    <row r="7" spans="1:5" ht="15" customHeight="1" x14ac:dyDescent="0.25">
      <c r="A7" s="3" t="s">
        <v>279</v>
      </c>
      <c r="B7" t="str">
        <f>"Res_"&amp;$B$6&amp;"_"&amp;A7</f>
        <v>Res_ReOp_BM</v>
      </c>
      <c r="C7" s="1" t="s">
        <v>5</v>
      </c>
      <c r="D7" s="13" t="s">
        <v>1138</v>
      </c>
      <c r="E7" s="11">
        <f t="shared" ref="E7:E43" si="0">INDEX(Fpk,2,MATCH($B7,Fpk_var,0))</f>
        <v>6233</v>
      </c>
    </row>
    <row r="8" spans="1:5" ht="15" customHeight="1" x14ac:dyDescent="0.25">
      <c r="A8" s="3" t="s">
        <v>1140</v>
      </c>
      <c r="B8" t="str">
        <f t="shared" ref="B8:B43" si="1">"Res_"&amp;$B$6&amp;"_"&amp;A8</f>
        <v>Res_ReOp_BV</v>
      </c>
      <c r="C8" s="1" t="s">
        <v>6</v>
      </c>
      <c r="D8" s="13" t="s">
        <v>1139</v>
      </c>
      <c r="E8" s="11">
        <f t="shared" si="0"/>
        <v>16333</v>
      </c>
    </row>
    <row r="9" spans="1:5" ht="15" customHeight="1" x14ac:dyDescent="0.25">
      <c r="A9" s="22" t="s">
        <v>1142</v>
      </c>
      <c r="B9" t="str">
        <f t="shared" si="1"/>
        <v>Res_ReOp_EB</v>
      </c>
      <c r="C9" s="1" t="s">
        <v>7</v>
      </c>
      <c r="D9" s="13" t="s">
        <v>1141</v>
      </c>
      <c r="E9" s="11">
        <f t="shared" si="0"/>
        <v>5787</v>
      </c>
    </row>
    <row r="10" spans="1:5" ht="15" customHeight="1" x14ac:dyDescent="0.25">
      <c r="A10" s="3" t="s">
        <v>1144</v>
      </c>
      <c r="B10" t="str">
        <f t="shared" si="1"/>
        <v>Res_ReOp_iNM</v>
      </c>
      <c r="C10" s="1" t="s">
        <v>8</v>
      </c>
      <c r="D10" s="13" t="s">
        <v>1143</v>
      </c>
      <c r="E10" s="11">
        <f t="shared" si="0"/>
        <v>0</v>
      </c>
    </row>
    <row r="11" spans="1:5" ht="15" customHeight="1" x14ac:dyDescent="0.25">
      <c r="A11" s="3" t="s">
        <v>1146</v>
      </c>
      <c r="B11" t="str">
        <f t="shared" si="1"/>
        <v>Res_ReOp_PGd</v>
      </c>
      <c r="C11" s="1" t="s">
        <v>9</v>
      </c>
      <c r="D11" s="13" t="s">
        <v>1145</v>
      </c>
      <c r="E11" s="11">
        <f t="shared" si="0"/>
        <v>-4485</v>
      </c>
    </row>
    <row r="12" spans="1:5" ht="15" customHeight="1" x14ac:dyDescent="0.25">
      <c r="A12" s="3" t="s">
        <v>1148</v>
      </c>
      <c r="B12" t="str">
        <f t="shared" si="1"/>
        <v>Res_ReOp_BTot</v>
      </c>
      <c r="C12" s="4" t="s">
        <v>10</v>
      </c>
      <c r="D12" s="5" t="s">
        <v>1147</v>
      </c>
      <c r="E12" s="11">
        <f t="shared" si="0"/>
        <v>23868</v>
      </c>
    </row>
    <row r="13" spans="1:5" ht="15" customHeight="1" x14ac:dyDescent="0.25">
      <c r="A13" s="3" t="s">
        <v>1149</v>
      </c>
      <c r="B13" t="str">
        <f t="shared" si="1"/>
        <v>Res_ReOp_iTV</v>
      </c>
      <c r="C13" s="1" t="s">
        <v>11</v>
      </c>
      <c r="D13" s="13" t="s">
        <v>2</v>
      </c>
      <c r="E13" s="11">
        <f t="shared" si="0"/>
        <v>-170378</v>
      </c>
    </row>
    <row r="14" spans="1:5" ht="15" customHeight="1" x14ac:dyDescent="0.25">
      <c r="A14" s="3" t="s">
        <v>1150</v>
      </c>
      <c r="B14" t="str">
        <f t="shared" si="1"/>
        <v>Res_ReOp_iAV</v>
      </c>
      <c r="C14" s="1" t="s">
        <v>12</v>
      </c>
      <c r="D14" s="13" t="s">
        <v>3</v>
      </c>
      <c r="E14" s="11">
        <f t="shared" si="0"/>
        <v>95560</v>
      </c>
    </row>
    <row r="15" spans="1:5" ht="15" customHeight="1" x14ac:dyDescent="0.25">
      <c r="A15" s="3" t="s">
        <v>375</v>
      </c>
      <c r="B15" t="str">
        <f t="shared" si="1"/>
        <v>Res_ReOp_iEjd</v>
      </c>
      <c r="C15" s="1" t="s">
        <v>13</v>
      </c>
      <c r="D15" s="13" t="s">
        <v>4</v>
      </c>
      <c r="E15" s="11">
        <f t="shared" si="0"/>
        <v>51491</v>
      </c>
    </row>
    <row r="16" spans="1:5" ht="15" customHeight="1" x14ac:dyDescent="0.25">
      <c r="A16" s="3" t="s">
        <v>315</v>
      </c>
      <c r="B16" t="str">
        <f t="shared" si="1"/>
        <v>Res_ReOp_RiU</v>
      </c>
      <c r="C16" s="1" t="s">
        <v>14</v>
      </c>
      <c r="D16" s="13" t="s">
        <v>46</v>
      </c>
      <c r="E16" s="11">
        <f t="shared" si="0"/>
        <v>1918666</v>
      </c>
    </row>
    <row r="17" spans="1:5" ht="15" customHeight="1" x14ac:dyDescent="0.25">
      <c r="A17" s="3" t="s">
        <v>283</v>
      </c>
      <c r="B17" t="str">
        <f t="shared" si="1"/>
        <v>Res_ReOp_Kurs</v>
      </c>
      <c r="C17" s="1" t="s">
        <v>15</v>
      </c>
      <c r="D17" s="13" t="s">
        <v>47</v>
      </c>
      <c r="E17" s="11">
        <f t="shared" si="0"/>
        <v>-10011781</v>
      </c>
    </row>
    <row r="18" spans="1:5" ht="15" customHeight="1" x14ac:dyDescent="0.25">
      <c r="A18" s="3" t="s">
        <v>316</v>
      </c>
      <c r="B18" t="str">
        <f t="shared" si="1"/>
        <v>Res_ReOp_Rug</v>
      </c>
      <c r="C18" s="1" t="s">
        <v>16</v>
      </c>
      <c r="D18" s="13" t="s">
        <v>48</v>
      </c>
      <c r="E18" s="11">
        <f t="shared" si="0"/>
        <v>-24411</v>
      </c>
    </row>
    <row r="19" spans="1:5" ht="15" customHeight="1" x14ac:dyDescent="0.25">
      <c r="A19" s="3" t="s">
        <v>284</v>
      </c>
      <c r="B19" t="str">
        <f t="shared" si="1"/>
        <v>Res_ReOp_AdmV</v>
      </c>
      <c r="C19" s="1" t="s">
        <v>17</v>
      </c>
      <c r="D19" s="13" t="s">
        <v>49</v>
      </c>
      <c r="E19" s="11">
        <f t="shared" si="0"/>
        <v>-57964</v>
      </c>
    </row>
    <row r="20" spans="1:5" ht="15" customHeight="1" x14ac:dyDescent="0.25">
      <c r="A20" s="3" t="s">
        <v>381</v>
      </c>
      <c r="B20" t="str">
        <f t="shared" si="1"/>
        <v>Res_ReOp_iaTot</v>
      </c>
      <c r="C20" s="4" t="s">
        <v>18</v>
      </c>
      <c r="D20" s="5" t="s">
        <v>1151</v>
      </c>
      <c r="E20" s="11">
        <f t="shared" si="0"/>
        <v>-8198817</v>
      </c>
    </row>
    <row r="21" spans="1:5" ht="15" customHeight="1" x14ac:dyDescent="0.25">
      <c r="A21" s="3" t="s">
        <v>285</v>
      </c>
      <c r="B21" t="str">
        <f t="shared" si="1"/>
        <v>Res_ReOp_Pas</v>
      </c>
      <c r="C21" s="1" t="s">
        <v>19</v>
      </c>
      <c r="D21" s="13" t="s">
        <v>51</v>
      </c>
      <c r="E21" s="11">
        <f t="shared" si="0"/>
        <v>1245877</v>
      </c>
    </row>
    <row r="22" spans="1:5" ht="15" customHeight="1" x14ac:dyDescent="0.25">
      <c r="A22" s="3" t="s">
        <v>1153</v>
      </c>
      <c r="B22" t="str">
        <f t="shared" si="1"/>
        <v>Res_ReOp_iaPTot</v>
      </c>
      <c r="C22" s="4" t="s">
        <v>20</v>
      </c>
      <c r="D22" s="5" t="s">
        <v>1152</v>
      </c>
      <c r="E22" s="11">
        <f t="shared" si="0"/>
        <v>-6952940</v>
      </c>
    </row>
    <row r="23" spans="1:5" ht="15" customHeight="1" x14ac:dyDescent="0.25">
      <c r="A23" s="3" t="s">
        <v>1155</v>
      </c>
      <c r="B23" t="str">
        <f t="shared" si="1"/>
        <v>Res_ReOp_UPy</v>
      </c>
      <c r="C23" s="1" t="s">
        <v>21</v>
      </c>
      <c r="D23" s="13" t="s">
        <v>1154</v>
      </c>
      <c r="E23" s="11">
        <f t="shared" si="0"/>
        <v>-1843157</v>
      </c>
    </row>
    <row r="24" spans="1:5" ht="15" customHeight="1" x14ac:dyDescent="0.25">
      <c r="A24" s="3" t="s">
        <v>318</v>
      </c>
      <c r="B24" t="str">
        <f t="shared" si="1"/>
        <v>Res_ReOp_MGd</v>
      </c>
      <c r="C24" s="1" t="s">
        <v>22</v>
      </c>
      <c r="D24" s="13" t="s">
        <v>53</v>
      </c>
      <c r="E24" s="11">
        <f t="shared" si="0"/>
        <v>70037</v>
      </c>
    </row>
    <row r="25" spans="1:5" ht="15" customHeight="1" x14ac:dyDescent="0.25">
      <c r="A25" s="3" t="s">
        <v>1156</v>
      </c>
      <c r="B25" t="str">
        <f t="shared" si="1"/>
        <v>Res_ReOp_Ehs</v>
      </c>
      <c r="C25" s="1" t="s">
        <v>23</v>
      </c>
      <c r="D25" s="13" t="s">
        <v>54</v>
      </c>
      <c r="E25" s="11">
        <f t="shared" si="0"/>
        <v>0</v>
      </c>
    </row>
    <row r="26" spans="1:5" ht="15" customHeight="1" x14ac:dyDescent="0.25">
      <c r="A26" s="3" t="s">
        <v>1157</v>
      </c>
      <c r="B26" t="str">
        <f t="shared" si="1"/>
        <v>Res_ReOp_GEhs</v>
      </c>
      <c r="C26" s="1" t="s">
        <v>24</v>
      </c>
      <c r="D26" s="13" t="s">
        <v>55</v>
      </c>
      <c r="E26" s="11">
        <f t="shared" si="0"/>
        <v>0</v>
      </c>
    </row>
    <row r="27" spans="1:5" ht="15" customHeight="1" x14ac:dyDescent="0.25">
      <c r="A27" s="3" t="s">
        <v>1159</v>
      </c>
      <c r="B27" t="str">
        <f t="shared" si="1"/>
        <v>Res_ReOp_PYTot</v>
      </c>
      <c r="C27" s="4" t="s">
        <v>25</v>
      </c>
      <c r="D27" s="5" t="s">
        <v>1158</v>
      </c>
      <c r="E27" s="11">
        <f t="shared" si="0"/>
        <v>-1773120</v>
      </c>
    </row>
    <row r="28" spans="1:5" ht="15" customHeight="1" x14ac:dyDescent="0.25">
      <c r="A28" s="3" t="s">
        <v>351</v>
      </c>
      <c r="B28" t="str">
        <f t="shared" si="1"/>
        <v>Res_ReOp_Phs</v>
      </c>
      <c r="C28" s="1" t="s">
        <v>26</v>
      </c>
      <c r="D28" s="13" t="s">
        <v>1160</v>
      </c>
      <c r="E28" s="11">
        <f t="shared" si="0"/>
        <v>6983777</v>
      </c>
    </row>
    <row r="29" spans="1:5" ht="15" customHeight="1" x14ac:dyDescent="0.25">
      <c r="A29" s="3" t="s">
        <v>1162</v>
      </c>
      <c r="B29" t="str">
        <f t="shared" si="1"/>
        <v>Res_ReOp_Gfa</v>
      </c>
      <c r="C29" s="1" t="s">
        <v>27</v>
      </c>
      <c r="D29" s="13" t="s">
        <v>1161</v>
      </c>
      <c r="E29" s="11">
        <f t="shared" si="0"/>
        <v>-32780</v>
      </c>
    </row>
    <row r="30" spans="1:5" ht="15" customHeight="1" x14ac:dyDescent="0.25">
      <c r="A30" s="3" t="s">
        <v>1164</v>
      </c>
      <c r="B30" t="str">
        <f t="shared" si="1"/>
        <v>Res_ReOp_PHTot</v>
      </c>
      <c r="C30" s="4" t="s">
        <v>28</v>
      </c>
      <c r="D30" s="5" t="s">
        <v>1163</v>
      </c>
      <c r="E30" s="11">
        <f t="shared" si="0"/>
        <v>6950997</v>
      </c>
    </row>
    <row r="31" spans="1:5" ht="15" customHeight="1" x14ac:dyDescent="0.25">
      <c r="A31" s="3" t="s">
        <v>1166</v>
      </c>
      <c r="B31" t="str">
        <f t="shared" si="1"/>
        <v>Res_ReOp_TB</v>
      </c>
      <c r="C31" s="1" t="s">
        <v>29</v>
      </c>
      <c r="D31" s="13" t="s">
        <v>1165</v>
      </c>
      <c r="E31" s="11">
        <f t="shared" si="0"/>
        <v>0</v>
      </c>
    </row>
    <row r="32" spans="1:5" ht="15" customHeight="1" x14ac:dyDescent="0.25">
      <c r="A32" s="3" t="s">
        <v>1168</v>
      </c>
      <c r="B32" t="str">
        <f t="shared" si="1"/>
        <v>Res_ReOp_KBp</v>
      </c>
      <c r="C32" s="1" t="s">
        <v>30</v>
      </c>
      <c r="D32" s="13" t="s">
        <v>1167</v>
      </c>
      <c r="E32" s="11">
        <f t="shared" si="0"/>
        <v>0</v>
      </c>
    </row>
    <row r="33" spans="1:5" ht="15" customHeight="1" x14ac:dyDescent="0.25">
      <c r="A33" s="3" t="s">
        <v>1170</v>
      </c>
      <c r="B33" t="str">
        <f t="shared" si="1"/>
        <v>Res_ReOp_BoTot</v>
      </c>
      <c r="C33" s="4" t="s">
        <v>31</v>
      </c>
      <c r="D33" s="5" t="s">
        <v>1169</v>
      </c>
      <c r="E33" s="11">
        <f t="shared" si="0"/>
        <v>0</v>
      </c>
    </row>
    <row r="34" spans="1:5" ht="15" customHeight="1" x14ac:dyDescent="0.25">
      <c r="A34" s="3" t="s">
        <v>292</v>
      </c>
      <c r="B34" t="str">
        <f t="shared" si="1"/>
        <v>Res_ReOp_Eom</v>
      </c>
      <c r="C34" s="1" t="s">
        <v>32</v>
      </c>
      <c r="D34" s="13" t="s">
        <v>57</v>
      </c>
      <c r="E34" s="11">
        <f t="shared" si="0"/>
        <v>0</v>
      </c>
    </row>
    <row r="35" spans="1:5" ht="15" customHeight="1" x14ac:dyDescent="0.25">
      <c r="A35" s="3" t="s">
        <v>293</v>
      </c>
      <c r="B35" t="str">
        <f t="shared" si="1"/>
        <v>Res_ReOp_Aom</v>
      </c>
      <c r="C35" s="1" t="s">
        <v>33</v>
      </c>
      <c r="D35" s="13" t="s">
        <v>92</v>
      </c>
      <c r="E35" s="11">
        <f t="shared" si="0"/>
        <v>-22697</v>
      </c>
    </row>
    <row r="36" spans="1:5" ht="15" customHeight="1" x14ac:dyDescent="0.25">
      <c r="A36" s="3" t="s">
        <v>319</v>
      </c>
      <c r="B36" t="str">
        <f t="shared" si="1"/>
        <v>Res_ReOp_PGG</v>
      </c>
      <c r="C36" s="1" t="s">
        <v>34</v>
      </c>
      <c r="D36" s="13" t="s">
        <v>1171</v>
      </c>
      <c r="E36" s="11">
        <f t="shared" si="0"/>
        <v>0</v>
      </c>
    </row>
    <row r="37" spans="1:5" ht="15" customHeight="1" x14ac:dyDescent="0.25">
      <c r="A37" s="3" t="s">
        <v>294</v>
      </c>
      <c r="B37" t="str">
        <f t="shared" si="1"/>
        <v>Res_ReOp_DTot</v>
      </c>
      <c r="C37" s="4" t="s">
        <v>35</v>
      </c>
      <c r="D37" s="5" t="s">
        <v>1172</v>
      </c>
      <c r="E37" s="11">
        <f t="shared" si="0"/>
        <v>-22697</v>
      </c>
    </row>
    <row r="38" spans="1:5" ht="15" customHeight="1" x14ac:dyDescent="0.25">
      <c r="A38" s="3" t="s">
        <v>1174</v>
      </c>
      <c r="B38" t="str">
        <f t="shared" si="1"/>
        <v>Res_ReOp_PtTot</v>
      </c>
      <c r="C38" s="4" t="s">
        <v>36</v>
      </c>
      <c r="D38" s="5" t="s">
        <v>1173</v>
      </c>
      <c r="E38" s="11">
        <f t="shared" si="0"/>
        <v>-1773893</v>
      </c>
    </row>
    <row r="39" spans="1:5" ht="15" customHeight="1" x14ac:dyDescent="0.25">
      <c r="A39" s="3" t="s">
        <v>385</v>
      </c>
      <c r="B39" t="str">
        <f t="shared" si="1"/>
        <v>Res_ReOp_Xind</v>
      </c>
      <c r="C39" s="1" t="s">
        <v>37</v>
      </c>
      <c r="D39" s="13" t="s">
        <v>62</v>
      </c>
      <c r="E39" s="11">
        <f t="shared" si="0"/>
        <v>0</v>
      </c>
    </row>
    <row r="40" spans="1:5" ht="15" customHeight="1" x14ac:dyDescent="0.25">
      <c r="A40" s="3" t="s">
        <v>386</v>
      </c>
      <c r="B40" t="str">
        <f t="shared" si="1"/>
        <v>Res_ReOp_Xomk</v>
      </c>
      <c r="C40" s="1" t="s">
        <v>38</v>
      </c>
      <c r="D40" s="13" t="s">
        <v>194</v>
      </c>
      <c r="E40" s="11">
        <f t="shared" si="0"/>
        <v>0</v>
      </c>
    </row>
    <row r="41" spans="1:5" ht="15" customHeight="1" x14ac:dyDescent="0.25">
      <c r="A41" s="3" t="s">
        <v>269</v>
      </c>
      <c r="B41" t="str">
        <f t="shared" si="1"/>
        <v>Res_ReOp_ResTot</v>
      </c>
      <c r="C41" s="4" t="s">
        <v>39</v>
      </c>
      <c r="D41" s="5" t="s">
        <v>1175</v>
      </c>
      <c r="E41" s="11">
        <f t="shared" si="0"/>
        <v>-1773893</v>
      </c>
    </row>
    <row r="42" spans="1:5" ht="15" customHeight="1" x14ac:dyDescent="0.25">
      <c r="A42" s="3" t="s">
        <v>1177</v>
      </c>
      <c r="B42" t="str">
        <f t="shared" si="1"/>
        <v>Res_ReOp_XSA</v>
      </c>
      <c r="C42" s="1" t="s">
        <v>40</v>
      </c>
      <c r="D42" s="13" t="s">
        <v>1176</v>
      </c>
      <c r="E42" s="11">
        <f t="shared" si="0"/>
        <v>-400</v>
      </c>
    </row>
    <row r="43" spans="1:5" ht="15" customHeight="1" x14ac:dyDescent="0.25">
      <c r="A43" s="3" t="s">
        <v>1179</v>
      </c>
      <c r="B43" t="str">
        <f t="shared" si="1"/>
        <v>Res_ReOp_ResNTot</v>
      </c>
      <c r="C43" s="4" t="s">
        <v>41</v>
      </c>
      <c r="D43" s="5" t="s">
        <v>1178</v>
      </c>
      <c r="E43" s="11">
        <f t="shared" si="0"/>
        <v>-1774293</v>
      </c>
    </row>
    <row r="44" spans="1:5" x14ac:dyDescent="0.25"/>
    <row r="45" spans="1:5" hidden="1" x14ac:dyDescent="0.25">
      <c r="D45" s="12"/>
    </row>
  </sheetData>
  <sheetProtection algorithmName="SHA-512" hashValue="/mlCmIRvw0mt6xjegZwbPrYdhb5gBklRt6FOd3PeXowRbia23m1VNbAxqrHM+c6YXn02VXzrJi5KmpDl79Hz5g==" saltValue="c2f/oQf64OvEmI3Uitkvb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85.5703125" style="15" customWidth="1"/>
    <col min="5" max="5" width="12.1406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66" t="s">
        <v>1292</v>
      </c>
      <c r="D4" s="67"/>
      <c r="E4" s="67"/>
    </row>
    <row r="5" spans="1:5" ht="15" customHeight="1" x14ac:dyDescent="0.25">
      <c r="C5" s="56" t="s">
        <v>187</v>
      </c>
      <c r="D5" s="56"/>
      <c r="E5" s="56"/>
    </row>
    <row r="6" spans="1:5" ht="26.25" customHeight="1" x14ac:dyDescent="0.25">
      <c r="C6" s="1"/>
      <c r="D6" s="5"/>
      <c r="E6" s="2" t="s">
        <v>980</v>
      </c>
    </row>
    <row r="7" spans="1:5" ht="15" customHeight="1" x14ac:dyDescent="0.25">
      <c r="B7" s="8" t="s">
        <v>278</v>
      </c>
      <c r="C7" s="1"/>
      <c r="D7" s="5" t="s">
        <v>95</v>
      </c>
      <c r="E7" s="2"/>
    </row>
    <row r="8" spans="1:5" ht="15" customHeight="1" x14ac:dyDescent="0.25">
      <c r="A8" s="3" t="s">
        <v>247</v>
      </c>
      <c r="B8" t="str">
        <f>"Bal_"&amp;$B$7&amp;"_"&amp;A8</f>
        <v>Bal_AkPa_iak</v>
      </c>
      <c r="C8" s="1" t="s">
        <v>5</v>
      </c>
      <c r="D8" s="13" t="s">
        <v>96</v>
      </c>
      <c r="E8" s="11">
        <f t="shared" ref="E8:E44" si="0">INDEX(Fpk,2,MATCH($B8,Fpk_var,0))</f>
        <v>0</v>
      </c>
    </row>
    <row r="9" spans="1:5" ht="15" customHeight="1" x14ac:dyDescent="0.25">
      <c r="A9" s="3" t="s">
        <v>248</v>
      </c>
      <c r="B9" t="str">
        <f t="shared" ref="B9:B44" si="1">"Bal_"&amp;$B$7&amp;"_"&amp;A9</f>
        <v>Bal_AkPa_Dm</v>
      </c>
      <c r="C9" s="1" t="s">
        <v>6</v>
      </c>
      <c r="D9" s="13" t="s">
        <v>97</v>
      </c>
      <c r="E9" s="11">
        <f t="shared" si="0"/>
        <v>0</v>
      </c>
    </row>
    <row r="10" spans="1:5" ht="15" customHeight="1" x14ac:dyDescent="0.25">
      <c r="A10" s="3" t="s">
        <v>249</v>
      </c>
      <c r="B10" t="str">
        <f t="shared" si="1"/>
        <v>Bal_AkPa_Dejd</v>
      </c>
      <c r="C10" s="1" t="s">
        <v>7</v>
      </c>
      <c r="D10" s="13" t="s">
        <v>98</v>
      </c>
      <c r="E10" s="11">
        <f t="shared" si="0"/>
        <v>0</v>
      </c>
    </row>
    <row r="11" spans="1:5" ht="15" customHeight="1" x14ac:dyDescent="0.25">
      <c r="A11" s="3" t="s">
        <v>327</v>
      </c>
      <c r="B11" t="str">
        <f t="shared" si="1"/>
        <v>Bal_AkPa_MATot</v>
      </c>
      <c r="C11" s="4" t="s">
        <v>8</v>
      </c>
      <c r="D11" s="5" t="s">
        <v>99</v>
      </c>
      <c r="E11" s="11">
        <f t="shared" si="0"/>
        <v>0</v>
      </c>
    </row>
    <row r="12" spans="1:5" ht="15" customHeight="1" x14ac:dyDescent="0.25">
      <c r="A12" s="3" t="s">
        <v>375</v>
      </c>
      <c r="B12" t="str">
        <f t="shared" si="1"/>
        <v>Bal_AkPa_iEjd</v>
      </c>
      <c r="C12" s="1" t="s">
        <v>9</v>
      </c>
      <c r="D12" s="13" t="s">
        <v>100</v>
      </c>
      <c r="E12" s="11">
        <f t="shared" si="0"/>
        <v>1573199</v>
      </c>
    </row>
    <row r="13" spans="1:5" ht="15" customHeight="1" x14ac:dyDescent="0.25">
      <c r="A13" s="3" t="s">
        <v>376</v>
      </c>
      <c r="B13" t="str">
        <f t="shared" si="1"/>
        <v>Bal_AkPa_KapTv</v>
      </c>
      <c r="C13" s="1" t="s">
        <v>10</v>
      </c>
      <c r="D13" s="13" t="s">
        <v>101</v>
      </c>
      <c r="E13" s="11">
        <f t="shared" si="0"/>
        <v>2097606</v>
      </c>
    </row>
    <row r="14" spans="1:5" ht="15" customHeight="1" x14ac:dyDescent="0.25">
      <c r="A14" s="3" t="s">
        <v>377</v>
      </c>
      <c r="B14" t="str">
        <f t="shared" si="1"/>
        <v>Bal_AkPa_UTv</v>
      </c>
      <c r="C14" s="1" t="s">
        <v>11</v>
      </c>
      <c r="D14" s="13" t="s">
        <v>102</v>
      </c>
      <c r="E14" s="11">
        <f t="shared" si="0"/>
        <v>70682</v>
      </c>
    </row>
    <row r="15" spans="1:5" ht="15" customHeight="1" x14ac:dyDescent="0.25">
      <c r="A15" s="3" t="s">
        <v>378</v>
      </c>
      <c r="B15" t="str">
        <f t="shared" si="1"/>
        <v>Bal_AkPa_KapAv</v>
      </c>
      <c r="C15" s="1" t="s">
        <v>12</v>
      </c>
      <c r="D15" s="13" t="s">
        <v>103</v>
      </c>
      <c r="E15" s="11">
        <f t="shared" si="0"/>
        <v>1040184</v>
      </c>
    </row>
    <row r="16" spans="1:5" ht="15" customHeight="1" x14ac:dyDescent="0.25">
      <c r="A16" s="3" t="s">
        <v>379</v>
      </c>
      <c r="B16" t="str">
        <f t="shared" si="1"/>
        <v>Bal_AkPa_UAv</v>
      </c>
      <c r="C16" s="1" t="s">
        <v>13</v>
      </c>
      <c r="D16" s="13" t="s">
        <v>104</v>
      </c>
      <c r="E16" s="11">
        <f t="shared" si="0"/>
        <v>0</v>
      </c>
    </row>
    <row r="17" spans="1:5" ht="15" customHeight="1" x14ac:dyDescent="0.25">
      <c r="A17" s="3" t="s">
        <v>251</v>
      </c>
      <c r="B17" t="str">
        <f t="shared" si="1"/>
        <v>Bal_AkPa_invTot</v>
      </c>
      <c r="C17" s="4" t="s">
        <v>14</v>
      </c>
      <c r="D17" s="5" t="s">
        <v>105</v>
      </c>
      <c r="E17" s="11">
        <f t="shared" si="0"/>
        <v>3208472</v>
      </c>
    </row>
    <row r="18" spans="1:5" ht="15" customHeight="1" x14ac:dyDescent="0.25">
      <c r="A18" s="3" t="s">
        <v>252</v>
      </c>
      <c r="B18" t="str">
        <f t="shared" si="1"/>
        <v>Bal_AkPa_Kapa</v>
      </c>
      <c r="C18" s="1" t="s">
        <v>15</v>
      </c>
      <c r="D18" s="13" t="s">
        <v>106</v>
      </c>
      <c r="E18" s="11">
        <f t="shared" si="0"/>
        <v>3702112</v>
      </c>
    </row>
    <row r="19" spans="1:5" ht="15" customHeight="1" x14ac:dyDescent="0.25">
      <c r="A19" s="3" t="s">
        <v>253</v>
      </c>
      <c r="B19" t="str">
        <f t="shared" si="1"/>
        <v>Bal_AkPa_invAn</v>
      </c>
      <c r="C19" s="1" t="s">
        <v>16</v>
      </c>
      <c r="D19" s="13" t="s">
        <v>107</v>
      </c>
      <c r="E19" s="11">
        <f t="shared" si="0"/>
        <v>6927924</v>
      </c>
    </row>
    <row r="20" spans="1:5" ht="15" customHeight="1" x14ac:dyDescent="0.25">
      <c r="A20" s="3" t="s">
        <v>399</v>
      </c>
      <c r="B20" t="str">
        <f t="shared" si="1"/>
        <v>Bal_AkPa_ObL</v>
      </c>
      <c r="C20" s="1" t="s">
        <v>17</v>
      </c>
      <c r="D20" s="13" t="s">
        <v>108</v>
      </c>
      <c r="E20" s="11">
        <f t="shared" si="0"/>
        <v>34083299</v>
      </c>
    </row>
    <row r="21" spans="1:5" ht="15" customHeight="1" x14ac:dyDescent="0.25">
      <c r="A21" s="3" t="s">
        <v>254</v>
      </c>
      <c r="B21" t="str">
        <f t="shared" si="1"/>
        <v>Bal_AkPa_AnKi</v>
      </c>
      <c r="C21" s="1" t="s">
        <v>18</v>
      </c>
      <c r="D21" s="13" t="s">
        <v>109</v>
      </c>
      <c r="E21" s="11">
        <f t="shared" si="0"/>
        <v>58947</v>
      </c>
    </row>
    <row r="22" spans="1:5" ht="15" customHeight="1" x14ac:dyDescent="0.25">
      <c r="A22" s="3" t="s">
        <v>255</v>
      </c>
      <c r="B22" t="str">
        <f t="shared" si="1"/>
        <v>Bal_AkPa_PUd</v>
      </c>
      <c r="C22" s="1" t="s">
        <v>19</v>
      </c>
      <c r="D22" s="13" t="s">
        <v>110</v>
      </c>
      <c r="E22" s="11">
        <f t="shared" si="0"/>
        <v>171532</v>
      </c>
    </row>
    <row r="23" spans="1:5" ht="15" customHeight="1" x14ac:dyDescent="0.25">
      <c r="A23" s="3" t="s">
        <v>256</v>
      </c>
      <c r="B23" t="str">
        <f t="shared" si="1"/>
        <v>Bal_AkPa_Xud</v>
      </c>
      <c r="C23" s="1" t="s">
        <v>20</v>
      </c>
      <c r="D23" s="13" t="s">
        <v>111</v>
      </c>
      <c r="E23" s="11">
        <f t="shared" si="0"/>
        <v>60379</v>
      </c>
    </row>
    <row r="24" spans="1:5" ht="15" customHeight="1" x14ac:dyDescent="0.25">
      <c r="A24" s="3" t="s">
        <v>257</v>
      </c>
      <c r="B24" t="str">
        <f t="shared" si="1"/>
        <v>Bal_AkPa_iKre</v>
      </c>
      <c r="C24" s="1" t="s">
        <v>21</v>
      </c>
      <c r="D24" s="13" t="s">
        <v>112</v>
      </c>
      <c r="E24" s="11">
        <f t="shared" si="0"/>
        <v>832085</v>
      </c>
    </row>
    <row r="25" spans="1:5" ht="15" customHeight="1" x14ac:dyDescent="0.25">
      <c r="A25" s="3" t="s">
        <v>258</v>
      </c>
      <c r="B25" t="str">
        <f t="shared" si="1"/>
        <v>Bal_AkPa_Xinv</v>
      </c>
      <c r="C25" s="1" t="s">
        <v>22</v>
      </c>
      <c r="D25" s="13" t="s">
        <v>113</v>
      </c>
      <c r="E25" s="11">
        <f t="shared" si="0"/>
        <v>9505237</v>
      </c>
    </row>
    <row r="26" spans="1:5" ht="15" customHeight="1" x14ac:dyDescent="0.25">
      <c r="A26" s="3" t="s">
        <v>387</v>
      </c>
      <c r="B26" t="str">
        <f t="shared" si="1"/>
        <v>Bal_AkPa_FinTot</v>
      </c>
      <c r="C26" s="4" t="s">
        <v>23</v>
      </c>
      <c r="D26" s="5" t="s">
        <v>203</v>
      </c>
      <c r="E26" s="11">
        <f t="shared" si="0"/>
        <v>55341516</v>
      </c>
    </row>
    <row r="27" spans="1:5" ht="15" customHeight="1" x14ac:dyDescent="0.25">
      <c r="A27" s="3" t="s">
        <v>250</v>
      </c>
      <c r="B27" t="str">
        <f t="shared" si="1"/>
        <v>Bal_AkPa_iakTot</v>
      </c>
      <c r="C27" s="4" t="s">
        <v>24</v>
      </c>
      <c r="D27" s="5" t="s">
        <v>1181</v>
      </c>
      <c r="E27" s="11">
        <f t="shared" si="0"/>
        <v>60123187</v>
      </c>
    </row>
    <row r="28" spans="1:5" ht="15" customHeight="1" x14ac:dyDescent="0.25">
      <c r="A28" s="3" t="s">
        <v>329</v>
      </c>
      <c r="B28" t="str">
        <f t="shared" si="1"/>
        <v>Bal_AkPa_GfPh</v>
      </c>
      <c r="C28" s="1" t="s">
        <v>25</v>
      </c>
      <c r="D28" s="13" t="s">
        <v>1182</v>
      </c>
      <c r="E28" s="11">
        <f t="shared" si="0"/>
        <v>0</v>
      </c>
    </row>
    <row r="29" spans="1:5" ht="15" customHeight="1" x14ac:dyDescent="0.25">
      <c r="A29" s="3" t="s">
        <v>331</v>
      </c>
      <c r="B29" t="str">
        <f t="shared" si="1"/>
        <v>Bal_AkPa_GfEh</v>
      </c>
      <c r="C29" s="1" t="s">
        <v>26</v>
      </c>
      <c r="D29" s="13" t="s">
        <v>117</v>
      </c>
      <c r="E29" s="11">
        <f t="shared" si="0"/>
        <v>0</v>
      </c>
    </row>
    <row r="30" spans="1:5" ht="15" customHeight="1" x14ac:dyDescent="0.25">
      <c r="A30" s="3" t="s">
        <v>333</v>
      </c>
      <c r="B30" t="str">
        <f t="shared" si="1"/>
        <v>Bal_AkPa_GfTot</v>
      </c>
      <c r="C30" s="4" t="s">
        <v>27</v>
      </c>
      <c r="D30" s="5" t="s">
        <v>1183</v>
      </c>
      <c r="E30" s="11">
        <f t="shared" si="0"/>
        <v>0</v>
      </c>
    </row>
    <row r="31" spans="1:5" ht="15" customHeight="1" x14ac:dyDescent="0.25">
      <c r="A31" s="3" t="s">
        <v>1185</v>
      </c>
      <c r="B31" t="str">
        <f t="shared" si="1"/>
        <v>Bal_AkPa_TM</v>
      </c>
      <c r="C31" s="1" t="s">
        <v>28</v>
      </c>
      <c r="D31" s="13" t="s">
        <v>1184</v>
      </c>
      <c r="E31" s="11">
        <f t="shared" si="0"/>
        <v>0</v>
      </c>
    </row>
    <row r="32" spans="1:5" ht="15" customHeight="1" x14ac:dyDescent="0.25">
      <c r="A32" s="3" t="s">
        <v>338</v>
      </c>
      <c r="B32" t="str">
        <f t="shared" si="1"/>
        <v>Bal_AkPa_TTv</v>
      </c>
      <c r="C32" s="1" t="s">
        <v>29</v>
      </c>
      <c r="D32" s="13" t="s">
        <v>121</v>
      </c>
      <c r="E32" s="11">
        <f t="shared" si="0"/>
        <v>609</v>
      </c>
    </row>
    <row r="33" spans="1:5" ht="15" customHeight="1" x14ac:dyDescent="0.25">
      <c r="A33" s="3" t="s">
        <v>339</v>
      </c>
      <c r="B33" t="str">
        <f t="shared" si="1"/>
        <v>Bal_AkPa_TAv</v>
      </c>
      <c r="C33" s="1" t="s">
        <v>30</v>
      </c>
      <c r="D33" s="13" t="s">
        <v>122</v>
      </c>
      <c r="E33" s="11">
        <f t="shared" si="0"/>
        <v>20024</v>
      </c>
    </row>
    <row r="34" spans="1:5" ht="15" customHeight="1" x14ac:dyDescent="0.25">
      <c r="A34" s="3" t="s">
        <v>1186</v>
      </c>
      <c r="B34" t="str">
        <f t="shared" si="1"/>
        <v>Bal_AkPa_TX</v>
      </c>
      <c r="C34" s="1" t="s">
        <v>31</v>
      </c>
      <c r="D34" s="13" t="s">
        <v>123</v>
      </c>
      <c r="E34" s="11">
        <f t="shared" si="0"/>
        <v>57658</v>
      </c>
    </row>
    <row r="35" spans="1:5" ht="15" customHeight="1" x14ac:dyDescent="0.25">
      <c r="A35" s="3" t="s">
        <v>340</v>
      </c>
      <c r="B35" t="str">
        <f t="shared" si="1"/>
        <v>Bal_AkPa_TTot</v>
      </c>
      <c r="C35" s="4" t="s">
        <v>32</v>
      </c>
      <c r="D35" s="5" t="s">
        <v>1187</v>
      </c>
      <c r="E35" s="11">
        <f t="shared" si="0"/>
        <v>78291</v>
      </c>
    </row>
    <row r="36" spans="1:5" ht="15" customHeight="1" x14ac:dyDescent="0.25">
      <c r="A36" s="3" t="s">
        <v>341</v>
      </c>
      <c r="B36" t="str">
        <f t="shared" si="1"/>
        <v>Bal_AkPa_AkMB</v>
      </c>
      <c r="C36" s="1" t="s">
        <v>33</v>
      </c>
      <c r="D36" s="13" t="s">
        <v>228</v>
      </c>
      <c r="E36" s="11">
        <f t="shared" si="0"/>
        <v>0</v>
      </c>
    </row>
    <row r="37" spans="1:5" ht="15" customHeight="1" x14ac:dyDescent="0.25">
      <c r="A37" s="3" t="s">
        <v>1189</v>
      </c>
      <c r="B37" t="str">
        <f t="shared" si="1"/>
        <v>Bal_AkPa_AuP</v>
      </c>
      <c r="C37" s="1" t="s">
        <v>34</v>
      </c>
      <c r="D37" s="13" t="s">
        <v>1188</v>
      </c>
      <c r="E37" s="11">
        <f t="shared" si="0"/>
        <v>1287267</v>
      </c>
    </row>
    <row r="38" spans="1:5" ht="15" customHeight="1" x14ac:dyDescent="0.25">
      <c r="A38" s="3" t="s">
        <v>344</v>
      </c>
      <c r="B38" t="str">
        <f t="shared" si="1"/>
        <v>Bal_AkPa_LBe</v>
      </c>
      <c r="C38" s="1" t="s">
        <v>35</v>
      </c>
      <c r="D38" s="13" t="s">
        <v>125</v>
      </c>
      <c r="E38" s="11">
        <f t="shared" si="0"/>
        <v>505742</v>
      </c>
    </row>
    <row r="39" spans="1:5" ht="15" customHeight="1" x14ac:dyDescent="0.25">
      <c r="A39" s="3" t="s">
        <v>388</v>
      </c>
      <c r="B39" t="str">
        <f t="shared" si="1"/>
        <v>Bal_AkPa_AkX</v>
      </c>
      <c r="C39" s="1" t="s">
        <v>36</v>
      </c>
      <c r="D39" s="13" t="s">
        <v>113</v>
      </c>
      <c r="E39" s="11">
        <f t="shared" si="0"/>
        <v>57</v>
      </c>
    </row>
    <row r="40" spans="1:5" ht="15" customHeight="1" x14ac:dyDescent="0.25">
      <c r="A40" s="3" t="s">
        <v>389</v>
      </c>
      <c r="B40" t="str">
        <f t="shared" si="1"/>
        <v>Bal_AkPa_AkXTot</v>
      </c>
      <c r="C40" s="4" t="s">
        <v>37</v>
      </c>
      <c r="D40" s="5" t="s">
        <v>1190</v>
      </c>
      <c r="E40" s="11">
        <f t="shared" si="0"/>
        <v>1793066</v>
      </c>
    </row>
    <row r="41" spans="1:5" ht="15" customHeight="1" x14ac:dyDescent="0.25">
      <c r="A41" s="3" t="s">
        <v>393</v>
      </c>
      <c r="B41" t="str">
        <f t="shared" si="1"/>
        <v>Bal_AkPa_TrL</v>
      </c>
      <c r="C41" s="1" t="s">
        <v>38</v>
      </c>
      <c r="D41" s="13" t="s">
        <v>127</v>
      </c>
      <c r="E41" s="11">
        <f t="shared" si="0"/>
        <v>174072</v>
      </c>
    </row>
    <row r="42" spans="1:5" ht="15" customHeight="1" x14ac:dyDescent="0.25">
      <c r="A42" s="3" t="s">
        <v>391</v>
      </c>
      <c r="B42" t="str">
        <f t="shared" si="1"/>
        <v>Bal_AkPa_XPap</v>
      </c>
      <c r="C42" s="1" t="s">
        <v>39</v>
      </c>
      <c r="D42" s="13" t="s">
        <v>128</v>
      </c>
      <c r="E42" s="11">
        <f t="shared" si="0"/>
        <v>115007</v>
      </c>
    </row>
    <row r="43" spans="1:5" ht="15" customHeight="1" x14ac:dyDescent="0.25">
      <c r="A43" s="3" t="s">
        <v>392</v>
      </c>
      <c r="B43" t="str">
        <f t="shared" si="1"/>
        <v>Bal_AkPa_PapTot</v>
      </c>
      <c r="C43" s="4" t="s">
        <v>40</v>
      </c>
      <c r="D43" s="5" t="s">
        <v>1191</v>
      </c>
      <c r="E43" s="11">
        <f t="shared" si="0"/>
        <v>289079</v>
      </c>
    </row>
    <row r="44" spans="1:5" ht="15" customHeight="1" x14ac:dyDescent="0.25">
      <c r="A44" s="3" t="s">
        <v>260</v>
      </c>
      <c r="B44" t="str">
        <f t="shared" si="1"/>
        <v>Bal_AkPa_AktTot</v>
      </c>
      <c r="C44" s="4" t="s">
        <v>41</v>
      </c>
      <c r="D44" s="5" t="s">
        <v>1192</v>
      </c>
      <c r="E44" s="11">
        <f t="shared" si="0"/>
        <v>62283623</v>
      </c>
    </row>
    <row r="45" spans="1:5" ht="15" customHeight="1" x14ac:dyDescent="0.25">
      <c r="A45" s="5"/>
      <c r="C45" s="4"/>
      <c r="D45" s="5"/>
      <c r="E45" s="5"/>
    </row>
    <row r="46" spans="1:5" ht="15" customHeight="1" x14ac:dyDescent="0.25">
      <c r="A46" s="5"/>
      <c r="C46" s="4"/>
      <c r="D46" s="5" t="s">
        <v>129</v>
      </c>
      <c r="E46" s="5"/>
    </row>
    <row r="47" spans="1:5" ht="15" customHeight="1" x14ac:dyDescent="0.25">
      <c r="A47" s="3" t="s">
        <v>400</v>
      </c>
      <c r="B47" t="str">
        <f t="shared" ref="B47:B75" si="2">"Bal_"&amp;$B$7&amp;"_"&amp;A47</f>
        <v>Bal_AkPa_OhL</v>
      </c>
      <c r="C47" s="1" t="s">
        <v>42</v>
      </c>
      <c r="D47" s="13" t="s">
        <v>162</v>
      </c>
      <c r="E47" s="11">
        <f t="shared" ref="E47:E75" si="3">INDEX(Fpk,2,MATCH($B47,Fpk_var,0))</f>
        <v>0</v>
      </c>
    </row>
    <row r="48" spans="1:5" ht="15" customHeight="1" x14ac:dyDescent="0.25">
      <c r="A48" s="3" t="s">
        <v>1194</v>
      </c>
      <c r="B48" t="str">
        <f t="shared" si="2"/>
        <v>Bal_AkPa_Rsv</v>
      </c>
      <c r="C48" s="1" t="s">
        <v>43</v>
      </c>
      <c r="D48" s="13" t="s">
        <v>1193</v>
      </c>
      <c r="E48" s="11">
        <f t="shared" si="3"/>
        <v>916414</v>
      </c>
    </row>
    <row r="49" spans="1:5" ht="15" customHeight="1" x14ac:dyDescent="0.25">
      <c r="A49" s="3" t="s">
        <v>270</v>
      </c>
      <c r="B49" t="str">
        <f t="shared" si="2"/>
        <v>Bal_AkPa_OvUn</v>
      </c>
      <c r="C49" s="1" t="s">
        <v>44</v>
      </c>
      <c r="D49" s="13" t="s">
        <v>169</v>
      </c>
      <c r="E49" s="11">
        <f t="shared" si="3"/>
        <v>6998959</v>
      </c>
    </row>
    <row r="50" spans="1:5" ht="15" customHeight="1" x14ac:dyDescent="0.25">
      <c r="A50" s="3" t="s">
        <v>1196</v>
      </c>
      <c r="B50" t="str">
        <f t="shared" si="2"/>
        <v>Bal_AkPa_UdSv</v>
      </c>
      <c r="C50" s="1" t="s">
        <v>45</v>
      </c>
      <c r="D50" s="13" t="s">
        <v>1195</v>
      </c>
      <c r="E50" s="11">
        <f t="shared" si="3"/>
        <v>500000</v>
      </c>
    </row>
    <row r="51" spans="1:5" ht="15" customHeight="1" x14ac:dyDescent="0.25">
      <c r="A51" s="3" t="s">
        <v>347</v>
      </c>
      <c r="B51" t="str">
        <f t="shared" si="2"/>
        <v>Bal_AkPa_Mi</v>
      </c>
      <c r="C51" s="1" t="s">
        <v>66</v>
      </c>
      <c r="D51" s="13" t="s">
        <v>229</v>
      </c>
      <c r="E51" s="11">
        <f t="shared" si="3"/>
        <v>0</v>
      </c>
    </row>
    <row r="52" spans="1:5" ht="15" customHeight="1" x14ac:dyDescent="0.25">
      <c r="A52" s="3" t="s">
        <v>348</v>
      </c>
      <c r="B52" t="str">
        <f t="shared" si="2"/>
        <v>Bal_AkPa_EkTot</v>
      </c>
      <c r="C52" s="4" t="s">
        <v>67</v>
      </c>
      <c r="D52" s="5" t="s">
        <v>1197</v>
      </c>
      <c r="E52" s="11">
        <f t="shared" si="3"/>
        <v>8415373</v>
      </c>
    </row>
    <row r="53" spans="1:5" ht="15" customHeight="1" x14ac:dyDescent="0.25">
      <c r="A53" s="3" t="s">
        <v>349</v>
      </c>
      <c r="B53" t="str">
        <f t="shared" si="2"/>
        <v>Bal_AkPa_AnLk</v>
      </c>
      <c r="C53" s="1" t="s">
        <v>68</v>
      </c>
      <c r="D53" s="13" t="s">
        <v>1198</v>
      </c>
      <c r="E53" s="11">
        <f t="shared" si="3"/>
        <v>6000</v>
      </c>
    </row>
    <row r="54" spans="1:5" ht="15" customHeight="1" x14ac:dyDescent="0.25">
      <c r="A54" s="3" t="s">
        <v>353</v>
      </c>
      <c r="B54" t="str">
        <f t="shared" si="2"/>
        <v>Bal_AkPa_GY</v>
      </c>
      <c r="C54" s="1" t="s">
        <v>69</v>
      </c>
      <c r="D54" s="13" t="s">
        <v>170</v>
      </c>
      <c r="E54" s="11">
        <f t="shared" si="3"/>
        <v>31732350</v>
      </c>
    </row>
    <row r="55" spans="1:5" ht="15" customHeight="1" x14ac:dyDescent="0.25">
      <c r="A55" s="3" t="s">
        <v>1200</v>
      </c>
      <c r="B55" t="str">
        <f t="shared" si="2"/>
        <v>Bal_AkPa_Bop</v>
      </c>
      <c r="C55" s="1" t="s">
        <v>70</v>
      </c>
      <c r="D55" s="13" t="s">
        <v>1199</v>
      </c>
      <c r="E55" s="11">
        <f t="shared" si="3"/>
        <v>0</v>
      </c>
    </row>
    <row r="56" spans="1:5" ht="15" customHeight="1" x14ac:dyDescent="0.25">
      <c r="A56" s="3" t="s">
        <v>1202</v>
      </c>
      <c r="B56" t="str">
        <f t="shared" si="2"/>
        <v>Bal_AkPa_PhTot</v>
      </c>
      <c r="C56" s="4" t="s">
        <v>71</v>
      </c>
      <c r="D56" s="5" t="s">
        <v>1201</v>
      </c>
      <c r="E56" s="11">
        <f t="shared" si="3"/>
        <v>31732350</v>
      </c>
    </row>
    <row r="57" spans="1:5" ht="15" customHeight="1" x14ac:dyDescent="0.25">
      <c r="A57" s="3" t="s">
        <v>1204</v>
      </c>
      <c r="B57" t="str">
        <f t="shared" si="2"/>
        <v>Bal_AkPa_Erh</v>
      </c>
      <c r="C57" s="1" t="s">
        <v>72</v>
      </c>
      <c r="D57" s="13" t="s">
        <v>1203</v>
      </c>
      <c r="E57" s="11">
        <f t="shared" si="3"/>
        <v>2845451</v>
      </c>
    </row>
    <row r="58" spans="1:5" ht="15" customHeight="1" x14ac:dyDescent="0.25">
      <c r="A58" s="3" t="s">
        <v>354</v>
      </c>
      <c r="B58" t="str">
        <f t="shared" si="2"/>
        <v>Bal_AkPa_KoBp</v>
      </c>
      <c r="C58" s="1" t="s">
        <v>73</v>
      </c>
      <c r="D58" s="13" t="s">
        <v>1205</v>
      </c>
      <c r="E58" s="11">
        <f t="shared" si="3"/>
        <v>0</v>
      </c>
    </row>
    <row r="59" spans="1:5" ht="15" customHeight="1" x14ac:dyDescent="0.25">
      <c r="A59" s="3" t="s">
        <v>1207</v>
      </c>
      <c r="B59" t="str">
        <f t="shared" si="2"/>
        <v>Bal_AkPa_PmHTot</v>
      </c>
      <c r="C59" s="4" t="s">
        <v>74</v>
      </c>
      <c r="D59" s="5" t="s">
        <v>1206</v>
      </c>
      <c r="E59" s="11">
        <f t="shared" si="3"/>
        <v>34577801</v>
      </c>
    </row>
    <row r="60" spans="1:5" ht="15" customHeight="1" x14ac:dyDescent="0.25">
      <c r="A60" s="3" t="s">
        <v>1208</v>
      </c>
      <c r="B60" t="str">
        <f t="shared" si="2"/>
        <v>Bal_AkPa_UPas</v>
      </c>
      <c r="C60" s="1" t="s">
        <v>75</v>
      </c>
      <c r="D60" s="13" t="s">
        <v>1188</v>
      </c>
      <c r="E60" s="11">
        <f t="shared" si="3"/>
        <v>0</v>
      </c>
    </row>
    <row r="61" spans="1:5" ht="15" customHeight="1" x14ac:dyDescent="0.25">
      <c r="A61" s="3" t="s">
        <v>364</v>
      </c>
      <c r="B61" t="str">
        <f t="shared" si="2"/>
        <v>Bal_AkPa_PLF</v>
      </c>
      <c r="C61" s="1" t="s">
        <v>76</v>
      </c>
      <c r="D61" s="13" t="s">
        <v>172</v>
      </c>
      <c r="E61" s="11">
        <f t="shared" si="3"/>
        <v>0</v>
      </c>
    </row>
    <row r="62" spans="1:5" ht="15" customHeight="1" x14ac:dyDescent="0.25">
      <c r="A62" s="3" t="s">
        <v>366</v>
      </c>
      <c r="B62" t="str">
        <f t="shared" si="2"/>
        <v>Bal_AkPa_XHen</v>
      </c>
      <c r="C62" s="1" t="s">
        <v>77</v>
      </c>
      <c r="D62" s="13" t="s">
        <v>174</v>
      </c>
      <c r="E62" s="11">
        <f t="shared" si="3"/>
        <v>0</v>
      </c>
    </row>
    <row r="63" spans="1:5" ht="15" customHeight="1" x14ac:dyDescent="0.25">
      <c r="A63" s="3" t="s">
        <v>367</v>
      </c>
      <c r="B63" t="str">
        <f t="shared" si="2"/>
        <v>Bal_AkPa_HFTot</v>
      </c>
      <c r="C63" s="4" t="s">
        <v>78</v>
      </c>
      <c r="D63" s="5" t="s">
        <v>1209</v>
      </c>
      <c r="E63" s="11">
        <f t="shared" si="3"/>
        <v>0</v>
      </c>
    </row>
    <row r="64" spans="1:5" ht="15" customHeight="1" x14ac:dyDescent="0.25">
      <c r="A64" s="3" t="s">
        <v>380</v>
      </c>
      <c r="B64" t="str">
        <f t="shared" si="2"/>
        <v>Bal_AkPa_Gfdep</v>
      </c>
      <c r="C64" s="1" t="s">
        <v>79</v>
      </c>
      <c r="D64" s="13" t="s">
        <v>114</v>
      </c>
      <c r="E64" s="11">
        <f t="shared" si="3"/>
        <v>0</v>
      </c>
    </row>
    <row r="65" spans="1:5" ht="15" customHeight="1" x14ac:dyDescent="0.25">
      <c r="A65" s="3" t="s">
        <v>1211</v>
      </c>
      <c r="B65" t="str">
        <f t="shared" si="2"/>
        <v>Bal_AkPa_GPkv</v>
      </c>
      <c r="C65" s="1" t="s">
        <v>80</v>
      </c>
      <c r="D65" s="13" t="s">
        <v>1210</v>
      </c>
      <c r="E65" s="11">
        <f t="shared" si="3"/>
        <v>2649</v>
      </c>
    </row>
    <row r="66" spans="1:5" ht="15" customHeight="1" x14ac:dyDescent="0.25">
      <c r="A66" s="3" t="s">
        <v>402</v>
      </c>
      <c r="B66" t="str">
        <f t="shared" si="2"/>
        <v>Bal_AkPa_OgL</v>
      </c>
      <c r="C66" s="1" t="s">
        <v>81</v>
      </c>
      <c r="D66" s="13" t="s">
        <v>177</v>
      </c>
      <c r="E66" s="11">
        <f t="shared" si="3"/>
        <v>0</v>
      </c>
    </row>
    <row r="67" spans="1:5" ht="15" customHeight="1" x14ac:dyDescent="0.25">
      <c r="A67" s="3" t="s">
        <v>274</v>
      </c>
      <c r="B67" t="str">
        <f t="shared" si="2"/>
        <v>Bal_AkPa_KonG</v>
      </c>
      <c r="C67" s="1" t="s">
        <v>82</v>
      </c>
      <c r="D67" s="13" t="s">
        <v>178</v>
      </c>
      <c r="E67" s="11">
        <f t="shared" si="3"/>
        <v>0</v>
      </c>
    </row>
    <row r="68" spans="1:5" ht="15" customHeight="1" x14ac:dyDescent="0.25">
      <c r="A68" s="3" t="s">
        <v>368</v>
      </c>
      <c r="B68" t="str">
        <f t="shared" si="2"/>
        <v>Bal_AkPa_UdG</v>
      </c>
      <c r="C68" s="1" t="s">
        <v>83</v>
      </c>
      <c r="D68" s="13" t="s">
        <v>186</v>
      </c>
      <c r="E68" s="11">
        <f t="shared" si="3"/>
        <v>0</v>
      </c>
    </row>
    <row r="69" spans="1:5" ht="15" customHeight="1" x14ac:dyDescent="0.25">
      <c r="A69" s="3" t="s">
        <v>275</v>
      </c>
      <c r="B69" t="str">
        <f t="shared" si="2"/>
        <v>Bal_AkPa_GKre</v>
      </c>
      <c r="C69" s="1" t="s">
        <v>84</v>
      </c>
      <c r="D69" s="13" t="s">
        <v>179</v>
      </c>
      <c r="E69" s="11">
        <f t="shared" si="3"/>
        <v>18531742</v>
      </c>
    </row>
    <row r="70" spans="1:5" ht="15" customHeight="1" x14ac:dyDescent="0.25">
      <c r="A70" s="3" t="s">
        <v>369</v>
      </c>
      <c r="B70" t="str">
        <f t="shared" si="2"/>
        <v>Bal_AkPa_GTv</v>
      </c>
      <c r="C70" s="1" t="s">
        <v>130</v>
      </c>
      <c r="D70" s="13" t="s">
        <v>180</v>
      </c>
      <c r="E70" s="11">
        <f t="shared" si="3"/>
        <v>23970</v>
      </c>
    </row>
    <row r="71" spans="1:5" ht="15" customHeight="1" x14ac:dyDescent="0.25">
      <c r="A71" s="3" t="s">
        <v>370</v>
      </c>
      <c r="B71" t="str">
        <f t="shared" si="2"/>
        <v>Bal_AkPa_GAv</v>
      </c>
      <c r="C71" s="1" t="s">
        <v>131</v>
      </c>
      <c r="D71" s="13" t="s">
        <v>181</v>
      </c>
      <c r="E71" s="11">
        <f t="shared" si="3"/>
        <v>4000</v>
      </c>
    </row>
    <row r="72" spans="1:5" ht="15" customHeight="1" x14ac:dyDescent="0.25">
      <c r="A72" s="3" t="s">
        <v>372</v>
      </c>
      <c r="B72" t="str">
        <f t="shared" si="2"/>
        <v>Bal_AkPa_XG</v>
      </c>
      <c r="C72" s="1" t="s">
        <v>132</v>
      </c>
      <c r="D72" s="13" t="s">
        <v>184</v>
      </c>
      <c r="E72" s="11">
        <f t="shared" si="3"/>
        <v>715914</v>
      </c>
    </row>
    <row r="73" spans="1:5" ht="15" customHeight="1" x14ac:dyDescent="0.25">
      <c r="A73" s="3" t="s">
        <v>277</v>
      </c>
      <c r="B73" t="str">
        <f t="shared" si="2"/>
        <v>Bal_AkPa_GTot</v>
      </c>
      <c r="C73" s="4" t="s">
        <v>133</v>
      </c>
      <c r="D73" s="5" t="s">
        <v>1212</v>
      </c>
      <c r="E73" s="11">
        <f t="shared" si="3"/>
        <v>19278275</v>
      </c>
    </row>
    <row r="74" spans="1:5" ht="15" customHeight="1" x14ac:dyDescent="0.25">
      <c r="A74" s="3" t="s">
        <v>373</v>
      </c>
      <c r="B74" t="str">
        <f t="shared" si="2"/>
        <v>Bal_AkPa_Pap</v>
      </c>
      <c r="C74" s="1" t="s">
        <v>134</v>
      </c>
      <c r="D74" s="13" t="s">
        <v>185</v>
      </c>
      <c r="E74" s="11">
        <f t="shared" si="3"/>
        <v>6175</v>
      </c>
    </row>
    <row r="75" spans="1:5" ht="15" customHeight="1" x14ac:dyDescent="0.25">
      <c r="A75" s="3" t="s">
        <v>374</v>
      </c>
      <c r="B75" t="str">
        <f t="shared" si="2"/>
        <v>Bal_AkPa_PasTot</v>
      </c>
      <c r="C75" s="4" t="s">
        <v>135</v>
      </c>
      <c r="D75" s="5" t="s">
        <v>1213</v>
      </c>
      <c r="E75" s="11">
        <f t="shared" si="3"/>
        <v>62283623</v>
      </c>
    </row>
    <row r="76" spans="1:5" x14ac:dyDescent="0.25"/>
    <row r="77" spans="1:5" hidden="1" x14ac:dyDescent="0.25">
      <c r="D77" s="12"/>
    </row>
  </sheetData>
  <sheetProtection algorithmName="SHA-512" hashValue="EFHfVobR6uc5UkZbLQ0yTIX9etL9+2Vesl6BpmtoLxcAl1HvNHaMgBG0KLIzx7At6lPFHCgOTR1MK13pdqgShw==" saltValue="7plQ+VzJ047rKU0rHGoN+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ignoredErrors>
    <ignoredError sqref="C5" numberStoredAsText="1"/>
  </ignoredError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0" style="15" customWidth="1"/>
    <col min="5" max="5" width="12.1406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29.25" customHeight="1" x14ac:dyDescent="0.25">
      <c r="C4" s="66" t="s">
        <v>1294</v>
      </c>
      <c r="D4" s="67"/>
      <c r="E4" s="67"/>
    </row>
    <row r="5" spans="1:5" ht="15" customHeight="1" x14ac:dyDescent="0.25">
      <c r="C5" s="56" t="s">
        <v>187</v>
      </c>
      <c r="D5" s="56"/>
      <c r="E5" s="56"/>
    </row>
    <row r="6" spans="1:5" ht="26.25" customHeight="1" x14ac:dyDescent="0.25">
      <c r="C6" s="1"/>
      <c r="D6" s="5"/>
      <c r="E6" s="2" t="s">
        <v>980</v>
      </c>
    </row>
    <row r="7" spans="1:5" ht="15" customHeight="1" x14ac:dyDescent="0.25">
      <c r="B7" s="8" t="s">
        <v>1073</v>
      </c>
      <c r="C7" s="1"/>
      <c r="D7" s="5" t="s">
        <v>1044</v>
      </c>
      <c r="E7" s="2"/>
    </row>
    <row r="8" spans="1:5" ht="15" customHeight="1" x14ac:dyDescent="0.25">
      <c r="A8" s="3" t="s">
        <v>1247</v>
      </c>
      <c r="B8" t="str">
        <f>"PRU_"&amp;$B$7&amp;"_"&amp;A8</f>
        <v>PRU_PeRe_Htb</v>
      </c>
      <c r="C8" s="1" t="s">
        <v>5</v>
      </c>
      <c r="D8" s="13" t="s">
        <v>1246</v>
      </c>
      <c r="E8" s="11">
        <f>INDEX(Fpk,2,MATCH($B8,Fpk_var,0))</f>
        <v>36</v>
      </c>
    </row>
    <row r="9" spans="1:5" ht="15" customHeight="1" x14ac:dyDescent="0.25">
      <c r="A9" s="2"/>
      <c r="C9" s="1"/>
      <c r="D9" s="5" t="s">
        <v>1047</v>
      </c>
      <c r="E9" s="2"/>
    </row>
    <row r="10" spans="1:5" ht="15" customHeight="1" x14ac:dyDescent="0.25">
      <c r="A10" s="3" t="s">
        <v>1049</v>
      </c>
      <c r="B10" t="str">
        <f>"PRU_"&amp;$B$7&amp;"_"&amp;A10</f>
        <v>PRU_PeRe_Lon</v>
      </c>
      <c r="C10" s="1" t="s">
        <v>6</v>
      </c>
      <c r="D10" s="13" t="s">
        <v>1048</v>
      </c>
      <c r="E10" s="11">
        <f>INDEX(Fpk,2,MATCH($B10,Fpk_var,0))</f>
        <v>8598</v>
      </c>
    </row>
    <row r="11" spans="1:5" ht="15" customHeight="1" x14ac:dyDescent="0.25">
      <c r="A11" s="3" t="s">
        <v>1051</v>
      </c>
      <c r="B11" t="str">
        <f>"PRU_"&amp;$B$7&amp;"_"&amp;A11</f>
        <v>PRU_PeRe_Pen</v>
      </c>
      <c r="C11" s="1" t="s">
        <v>7</v>
      </c>
      <c r="D11" s="13" t="s">
        <v>1050</v>
      </c>
      <c r="E11" s="11">
        <f>INDEX(Fpk,2,MATCH($B11,Fpk_var,0))</f>
        <v>690</v>
      </c>
    </row>
    <row r="12" spans="1:5" ht="15" customHeight="1" x14ac:dyDescent="0.25">
      <c r="A12" s="3" t="s">
        <v>1248</v>
      </c>
      <c r="B12" t="str">
        <f>"PRU_"&amp;$B$7&amp;"_"&amp;A12</f>
        <v>PRU_PeRe_USS</v>
      </c>
      <c r="C12" s="1" t="s">
        <v>8</v>
      </c>
      <c r="D12" s="13" t="s">
        <v>1052</v>
      </c>
      <c r="E12" s="11">
        <f>INDEX(Fpk,2,MATCH($B12,Fpk_var,0))</f>
        <v>217</v>
      </c>
    </row>
    <row r="13" spans="1:5" ht="15" customHeight="1" x14ac:dyDescent="0.25">
      <c r="A13" s="3" t="s">
        <v>1055</v>
      </c>
      <c r="B13" t="str">
        <f>"PRU_"&amp;$B$7&amp;"_"&amp;A13</f>
        <v>PRU_PeRe_Afg</v>
      </c>
      <c r="C13" s="1" t="s">
        <v>9</v>
      </c>
      <c r="D13" s="13" t="s">
        <v>1054</v>
      </c>
      <c r="E13" s="11">
        <f>INDEX(Fpk,2,MATCH($B13,Fpk_var,0))</f>
        <v>1131</v>
      </c>
    </row>
    <row r="14" spans="1:5" ht="15" customHeight="1" x14ac:dyDescent="0.25">
      <c r="A14" s="3" t="s">
        <v>1057</v>
      </c>
      <c r="B14" t="str">
        <f>"PRU_"&amp;$B$7&amp;"_"&amp;A14</f>
        <v>PRU_PeRe_PuTot</v>
      </c>
      <c r="C14" s="4" t="s">
        <v>10</v>
      </c>
      <c r="D14" s="5" t="s">
        <v>1056</v>
      </c>
      <c r="E14" s="11">
        <f>INDEX(Fpk,2,MATCH($B14,Fpk_var,0))</f>
        <v>10636</v>
      </c>
    </row>
    <row r="15" spans="1:5" ht="15" customHeight="1" x14ac:dyDescent="0.25">
      <c r="A15" s="2"/>
      <c r="C15" s="1"/>
      <c r="D15" s="5" t="s">
        <v>1058</v>
      </c>
      <c r="E15" s="2"/>
    </row>
    <row r="16" spans="1:5" ht="15" customHeight="1" x14ac:dyDescent="0.25">
      <c r="A16" s="3" t="s">
        <v>1060</v>
      </c>
      <c r="B16" t="str">
        <f>"PRU_"&amp;$B$7&amp;"_"&amp;A16</f>
        <v>PRU_PeRe_Rep</v>
      </c>
      <c r="C16" s="1" t="s">
        <v>11</v>
      </c>
      <c r="D16" s="13" t="s">
        <v>1059</v>
      </c>
      <c r="E16" s="11">
        <f>INDEX(Fpk,2,MATCH($B16,Fpk_var,0))</f>
        <v>0</v>
      </c>
    </row>
    <row r="17" spans="1:5" ht="15" customHeight="1" x14ac:dyDescent="0.25">
      <c r="A17" s="3" t="s">
        <v>1249</v>
      </c>
      <c r="B17" t="str">
        <f>"PRU_"&amp;$B$7&amp;"_"&amp;A17</f>
        <v>PRU_PeRe_Best</v>
      </c>
      <c r="C17" s="1" t="s">
        <v>12</v>
      </c>
      <c r="D17" s="13" t="s">
        <v>1061</v>
      </c>
      <c r="E17" s="11">
        <f>INDEX(Fpk,2,MATCH($B17,Fpk_var,0))</f>
        <v>2273</v>
      </c>
    </row>
    <row r="18" spans="1:5" ht="15" customHeight="1" x14ac:dyDescent="0.25">
      <c r="A18" s="3" t="s">
        <v>1064</v>
      </c>
      <c r="B18" t="str">
        <f>"PRU_"&amp;$B$7&amp;"_"&amp;A18</f>
        <v>PRU_PeRe_Dir</v>
      </c>
      <c r="C18" s="1" t="s">
        <v>13</v>
      </c>
      <c r="D18" s="13" t="s">
        <v>1063</v>
      </c>
      <c r="E18" s="11">
        <f>INDEX(Fpk,2,MATCH($B18,Fpk_var,0))</f>
        <v>8415</v>
      </c>
    </row>
    <row r="19" spans="1:5" ht="15" customHeight="1" x14ac:dyDescent="0.25">
      <c r="A19" s="2"/>
      <c r="C19" s="1"/>
      <c r="D19" s="5" t="s">
        <v>1065</v>
      </c>
      <c r="E19" s="2"/>
    </row>
    <row r="20" spans="1:5" ht="15" customHeight="1" x14ac:dyDescent="0.25">
      <c r="A20" s="3" t="s">
        <v>1250</v>
      </c>
      <c r="B20" t="str">
        <f>"PRU_"&amp;$B$7&amp;"_"&amp;A20</f>
        <v>PRU_PeRe_TBest</v>
      </c>
      <c r="C20" s="1" t="s">
        <v>14</v>
      </c>
      <c r="D20" s="13" t="s">
        <v>1066</v>
      </c>
      <c r="E20" s="11">
        <f>INDEX(Fpk,2,MATCH($B20,Fpk_var,0))</f>
        <v>0</v>
      </c>
    </row>
    <row r="21" spans="1:5" ht="15" customHeight="1" x14ac:dyDescent="0.25">
      <c r="A21" s="2"/>
      <c r="C21" s="1"/>
      <c r="D21" s="13"/>
      <c r="E21" s="2"/>
    </row>
    <row r="22" spans="1:5" ht="15" customHeight="1" x14ac:dyDescent="0.25">
      <c r="A22" s="2"/>
      <c r="C22" s="1"/>
      <c r="D22" s="5" t="s">
        <v>1068</v>
      </c>
      <c r="E22" s="2"/>
    </row>
    <row r="23" spans="1:5" ht="28.5" customHeight="1" x14ac:dyDescent="0.25">
      <c r="A23" s="3" t="s">
        <v>1070</v>
      </c>
      <c r="B23" t="str">
        <f t="shared" ref="B23" si="0">"PRU_"&amp;$B$7&amp;"_"&amp;A23</f>
        <v>PRU_PeRe_RhTot</v>
      </c>
      <c r="C23" s="4" t="s">
        <v>21</v>
      </c>
      <c r="D23" s="5" t="s">
        <v>1293</v>
      </c>
      <c r="E23" s="11">
        <f>INDEX(Fpk,2,MATCH($B23,Fpk_var,0))</f>
        <v>2077</v>
      </c>
    </row>
    <row r="24" spans="1:5" x14ac:dyDescent="0.25"/>
    <row r="25" spans="1:5" hidden="1" x14ac:dyDescent="0.25">
      <c r="D25" s="12"/>
    </row>
  </sheetData>
  <sheetProtection algorithmName="SHA-512" hashValue="Zye/Ei4NslLMb4DtmzFbBbZL9aBTp0vt0//pfwP3JgcjB5qdr7YoCDnyrEpHVCUxBkyKk5i/LDSxsYx55CFS/w==" saltValue="HEw0NWXVvJE+KxkpBEycl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hidden="1" customWidth="1"/>
    <col min="2" max="2" width="5.140625" customWidth="1"/>
    <col min="3" max="3" width="50.42578125" style="15" customWidth="1"/>
    <col min="4" max="6" width="23.5703125" customWidth="1"/>
    <col min="7" max="7" width="6.42578125" customWidth="1"/>
    <col min="8" max="8" width="13.42578125" hidden="1" customWidth="1"/>
    <col min="9" max="16384" width="9.140625" hidden="1"/>
  </cols>
  <sheetData>
    <row r="1" spans="1:6" x14ac:dyDescent="0.25">
      <c r="B1" s="57" t="s">
        <v>913</v>
      </c>
      <c r="C1" s="57"/>
    </row>
    <row r="2" spans="1:6" x14ac:dyDescent="0.25"/>
    <row r="3" spans="1:6" x14ac:dyDescent="0.25"/>
    <row r="4" spans="1:6" ht="30" customHeight="1" x14ac:dyDescent="0.25">
      <c r="B4" s="69" t="s">
        <v>1295</v>
      </c>
      <c r="C4" s="70"/>
      <c r="D4" s="70"/>
      <c r="E4" s="70"/>
      <c r="F4" s="70"/>
    </row>
    <row r="5" spans="1:6" ht="15" customHeight="1" x14ac:dyDescent="0.25">
      <c r="B5" s="56" t="s">
        <v>1074</v>
      </c>
      <c r="C5" s="56"/>
      <c r="D5" s="56"/>
      <c r="E5" s="56"/>
      <c r="F5" s="56"/>
    </row>
    <row r="6" spans="1:6" ht="37.5" customHeight="1" x14ac:dyDescent="0.25">
      <c r="A6" s="12" t="s">
        <v>245</v>
      </c>
      <c r="B6" s="1"/>
      <c r="C6" s="5"/>
      <c r="D6" s="2" t="s">
        <v>1251</v>
      </c>
      <c r="E6" s="2" t="s">
        <v>1252</v>
      </c>
      <c r="F6" s="2" t="s">
        <v>1253</v>
      </c>
    </row>
    <row r="7" spans="1:6" ht="16.5" customHeight="1" x14ac:dyDescent="0.25">
      <c r="A7" s="8" t="s">
        <v>1258</v>
      </c>
      <c r="B7" s="1" t="s">
        <v>5</v>
      </c>
      <c r="C7" s="13" t="s">
        <v>1254</v>
      </c>
      <c r="D7" s="11">
        <f t="shared" ref="D7:F25" si="0">INDEX(Fpk,2,MATCH("SAA_"&amp;$A7&amp;"_"&amp;D$29,Fpk_var,0))</f>
        <v>2380452</v>
      </c>
      <c r="E7" s="11">
        <f t="shared" si="0"/>
        <v>2394293</v>
      </c>
      <c r="F7" s="11">
        <f t="shared" si="0"/>
        <v>84527</v>
      </c>
    </row>
    <row r="8" spans="1:6" x14ac:dyDescent="0.25">
      <c r="A8" s="8" t="s">
        <v>1260</v>
      </c>
      <c r="B8" s="1" t="s">
        <v>6</v>
      </c>
      <c r="C8" s="13" t="s">
        <v>1259</v>
      </c>
      <c r="D8" s="11">
        <f t="shared" si="0"/>
        <v>2218636</v>
      </c>
      <c r="E8" s="11">
        <f t="shared" si="0"/>
        <v>2351871</v>
      </c>
      <c r="F8" s="11">
        <f t="shared" si="0"/>
        <v>11275</v>
      </c>
    </row>
    <row r="9" spans="1:6" x14ac:dyDescent="0.25">
      <c r="A9" s="8" t="s">
        <v>1262</v>
      </c>
      <c r="B9" s="4" t="s">
        <v>7</v>
      </c>
      <c r="C9" s="5" t="s">
        <v>1261</v>
      </c>
      <c r="D9" s="11">
        <f t="shared" si="0"/>
        <v>4599088</v>
      </c>
      <c r="E9" s="11">
        <f t="shared" si="0"/>
        <v>4746165</v>
      </c>
      <c r="F9" s="11">
        <f t="shared" si="0"/>
        <v>95803</v>
      </c>
    </row>
    <row r="10" spans="1:6" x14ac:dyDescent="0.25">
      <c r="A10" s="8" t="s">
        <v>1264</v>
      </c>
      <c r="B10" s="1" t="s">
        <v>8</v>
      </c>
      <c r="C10" s="13" t="s">
        <v>1263</v>
      </c>
      <c r="D10" s="11">
        <f t="shared" si="0"/>
        <v>0</v>
      </c>
      <c r="E10" s="11">
        <f t="shared" si="0"/>
        <v>0</v>
      </c>
      <c r="F10" s="11">
        <f t="shared" si="0"/>
        <v>0</v>
      </c>
    </row>
    <row r="11" spans="1:6" x14ac:dyDescent="0.25">
      <c r="A11" s="8" t="s">
        <v>1266</v>
      </c>
      <c r="B11" s="1" t="s">
        <v>9</v>
      </c>
      <c r="C11" s="13" t="s">
        <v>1265</v>
      </c>
      <c r="D11" s="11">
        <f t="shared" si="0"/>
        <v>126977</v>
      </c>
      <c r="E11" s="11">
        <f t="shared" si="0"/>
        <v>82567</v>
      </c>
      <c r="F11" s="11">
        <f t="shared" si="0"/>
        <v>-36167</v>
      </c>
    </row>
    <row r="12" spans="1:6" x14ac:dyDescent="0.25">
      <c r="A12" s="8" t="s">
        <v>1268</v>
      </c>
      <c r="B12" s="1" t="s">
        <v>10</v>
      </c>
      <c r="C12" s="13" t="s">
        <v>1267</v>
      </c>
      <c r="D12" s="11">
        <f t="shared" si="0"/>
        <v>14716</v>
      </c>
      <c r="E12" s="11">
        <f t="shared" si="0"/>
        <v>14691</v>
      </c>
      <c r="F12" s="11">
        <f t="shared" si="0"/>
        <v>0</v>
      </c>
    </row>
    <row r="13" spans="1:6" x14ac:dyDescent="0.25">
      <c r="A13" s="8" t="s">
        <v>1270</v>
      </c>
      <c r="B13" s="1" t="s">
        <v>11</v>
      </c>
      <c r="C13" s="13" t="s">
        <v>1269</v>
      </c>
      <c r="D13" s="11">
        <f t="shared" si="0"/>
        <v>2186457</v>
      </c>
      <c r="E13" s="11">
        <f t="shared" si="0"/>
        <v>1988590</v>
      </c>
      <c r="F13" s="11">
        <f t="shared" si="0"/>
        <v>294809</v>
      </c>
    </row>
    <row r="14" spans="1:6" x14ac:dyDescent="0.25">
      <c r="A14" s="8" t="s">
        <v>1272</v>
      </c>
      <c r="B14" s="1" t="s">
        <v>12</v>
      </c>
      <c r="C14" s="13" t="s">
        <v>1271</v>
      </c>
      <c r="D14" s="11">
        <f t="shared" si="0"/>
        <v>1081150</v>
      </c>
      <c r="E14" s="11">
        <f t="shared" si="0"/>
        <v>1127297</v>
      </c>
      <c r="F14" s="11">
        <f t="shared" si="0"/>
        <v>110745</v>
      </c>
    </row>
    <row r="15" spans="1:6" x14ac:dyDescent="0.25">
      <c r="A15" s="8" t="s">
        <v>1274</v>
      </c>
      <c r="B15" s="4" t="s">
        <v>13</v>
      </c>
      <c r="C15" s="5" t="s">
        <v>1273</v>
      </c>
      <c r="D15" s="11">
        <f t="shared" si="0"/>
        <v>3409300</v>
      </c>
      <c r="E15" s="11">
        <f t="shared" si="0"/>
        <v>3213146</v>
      </c>
      <c r="F15" s="11">
        <f t="shared" si="0"/>
        <v>369387</v>
      </c>
    </row>
    <row r="16" spans="1:6" x14ac:dyDescent="0.25">
      <c r="A16" s="8" t="s">
        <v>1276</v>
      </c>
      <c r="B16" s="1" t="s">
        <v>14</v>
      </c>
      <c r="C16" s="13" t="s">
        <v>1275</v>
      </c>
      <c r="D16" s="11">
        <f t="shared" si="0"/>
        <v>7660482</v>
      </c>
      <c r="E16" s="11">
        <f t="shared" si="0"/>
        <v>5765906</v>
      </c>
      <c r="F16" s="11">
        <f t="shared" si="0"/>
        <v>-189156</v>
      </c>
    </row>
    <row r="17" spans="1:6" x14ac:dyDescent="0.25">
      <c r="A17" s="8" t="s">
        <v>1278</v>
      </c>
      <c r="B17" s="1" t="s">
        <v>15</v>
      </c>
      <c r="C17" s="13" t="s">
        <v>1277</v>
      </c>
      <c r="D17" s="11">
        <f t="shared" si="0"/>
        <v>14808333</v>
      </c>
      <c r="E17" s="11">
        <f t="shared" si="0"/>
        <v>15831264</v>
      </c>
      <c r="F17" s="11">
        <f t="shared" si="0"/>
        <v>4262023</v>
      </c>
    </row>
    <row r="18" spans="1:6" x14ac:dyDescent="0.25">
      <c r="A18" s="8" t="s">
        <v>1279</v>
      </c>
      <c r="B18" s="1" t="s">
        <v>16</v>
      </c>
      <c r="C18" s="13" t="s">
        <v>1088</v>
      </c>
      <c r="D18" s="11">
        <f t="shared" si="0"/>
        <v>6783193</v>
      </c>
      <c r="E18" s="11">
        <f t="shared" si="0"/>
        <v>4857693</v>
      </c>
      <c r="F18" s="11">
        <f t="shared" si="0"/>
        <v>-1408452</v>
      </c>
    </row>
    <row r="19" spans="1:6" x14ac:dyDescent="0.25">
      <c r="A19" s="8" t="s">
        <v>1281</v>
      </c>
      <c r="B19" s="1" t="s">
        <v>17</v>
      </c>
      <c r="C19" s="13" t="s">
        <v>1280</v>
      </c>
      <c r="D19" s="11">
        <f t="shared" si="0"/>
        <v>603972</v>
      </c>
      <c r="E19" s="11">
        <f t="shared" si="0"/>
        <v>256038</v>
      </c>
      <c r="F19" s="11">
        <f t="shared" si="0"/>
        <v>-297662</v>
      </c>
    </row>
    <row r="20" spans="1:6" ht="25.5" x14ac:dyDescent="0.25">
      <c r="A20" s="8" t="s">
        <v>1283</v>
      </c>
      <c r="B20" s="1" t="s">
        <v>18</v>
      </c>
      <c r="C20" s="13" t="s">
        <v>1282</v>
      </c>
      <c r="D20" s="11">
        <f t="shared" si="0"/>
        <v>4872539</v>
      </c>
      <c r="E20" s="11">
        <f t="shared" si="0"/>
        <v>5245161</v>
      </c>
      <c r="F20" s="11">
        <f t="shared" si="0"/>
        <v>690620</v>
      </c>
    </row>
    <row r="21" spans="1:6" x14ac:dyDescent="0.25">
      <c r="A21" s="8" t="s">
        <v>1285</v>
      </c>
      <c r="B21" s="1" t="s">
        <v>19</v>
      </c>
      <c r="C21" s="13" t="s">
        <v>1284</v>
      </c>
      <c r="D21" s="11">
        <f t="shared" si="0"/>
        <v>8848981</v>
      </c>
      <c r="E21" s="11">
        <f t="shared" si="0"/>
        <v>7366805</v>
      </c>
      <c r="F21" s="11">
        <f t="shared" si="0"/>
        <v>-538821</v>
      </c>
    </row>
    <row r="22" spans="1:6" ht="15" customHeight="1" x14ac:dyDescent="0.25">
      <c r="A22" s="8" t="s">
        <v>1287</v>
      </c>
      <c r="B22" s="4" t="s">
        <v>20</v>
      </c>
      <c r="C22" s="5" t="s">
        <v>1286</v>
      </c>
      <c r="D22" s="11">
        <f t="shared" si="0"/>
        <v>43577498</v>
      </c>
      <c r="E22" s="11">
        <f t="shared" si="0"/>
        <v>39322867</v>
      </c>
      <c r="F22" s="11">
        <f t="shared" si="0"/>
        <v>2518552</v>
      </c>
    </row>
    <row r="23" spans="1:6" x14ac:dyDescent="0.25">
      <c r="A23" s="8" t="s">
        <v>1015</v>
      </c>
      <c r="B23" s="1" t="s">
        <v>21</v>
      </c>
      <c r="C23" s="13" t="s">
        <v>1288</v>
      </c>
      <c r="D23" s="11">
        <f t="shared" si="0"/>
        <v>1461830</v>
      </c>
      <c r="E23" s="11">
        <f t="shared" si="0"/>
        <v>124872</v>
      </c>
      <c r="F23" s="11">
        <f t="shared" si="0"/>
        <v>-1324742</v>
      </c>
    </row>
    <row r="24" spans="1:6" x14ac:dyDescent="0.25">
      <c r="A24" s="8" t="s">
        <v>1290</v>
      </c>
      <c r="B24" s="1" t="s">
        <v>22</v>
      </c>
      <c r="C24" s="13" t="s">
        <v>1289</v>
      </c>
      <c r="D24" s="11">
        <f t="shared" si="0"/>
        <v>466664</v>
      </c>
      <c r="E24" s="11">
        <f t="shared" si="0"/>
        <v>1071180</v>
      </c>
      <c r="F24" s="11">
        <f t="shared" si="0"/>
        <v>7141</v>
      </c>
    </row>
    <row r="25" spans="1:6" ht="27" customHeight="1" x14ac:dyDescent="0.25">
      <c r="A25" s="8" t="s">
        <v>1018</v>
      </c>
      <c r="B25" s="1" t="s">
        <v>23</v>
      </c>
      <c r="C25" s="13" t="s">
        <v>1100</v>
      </c>
      <c r="D25" s="11">
        <f t="shared" si="0"/>
        <v>4509897</v>
      </c>
      <c r="E25" s="11">
        <f t="shared" si="0"/>
        <v>2693873</v>
      </c>
      <c r="F25" s="11">
        <f t="shared" si="0"/>
        <v>0</v>
      </c>
    </row>
    <row r="26" spans="1:6" x14ac:dyDescent="0.25"/>
    <row r="28" spans="1:6" hidden="1" x14ac:dyDescent="0.25">
      <c r="D28" s="15"/>
    </row>
    <row r="29" spans="1:6" hidden="1" x14ac:dyDescent="0.25">
      <c r="D29" s="14" t="s">
        <v>1255</v>
      </c>
      <c r="E29" s="14" t="s">
        <v>1256</v>
      </c>
      <c r="F29" s="14" t="s">
        <v>1257</v>
      </c>
    </row>
  </sheetData>
  <sheetProtection algorithmName="SHA-512" hashValue="d4UigciokLlFw96uZaiBjVCqX4pqdJTiFonYVoBeAPDLWUWHbkhcoa3z2z8Kd7vylKjp7EM2lpzo+wxZ4BP6vA==" saltValue="hfHyZGGCWBu0IUEy88KhpQ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hidden="1" customWidth="1"/>
    <col min="2" max="2" width="5.140625" customWidth="1"/>
    <col min="3" max="3" width="41.140625" style="15" customWidth="1"/>
    <col min="4" max="12" width="20.140625" customWidth="1"/>
    <col min="13" max="13" width="6.42578125" customWidth="1"/>
    <col min="14" max="14" width="13.42578125" hidden="1" customWidth="1"/>
    <col min="15" max="16384" width="9.140625" hidden="1"/>
  </cols>
  <sheetData>
    <row r="1" spans="1:12" x14ac:dyDescent="0.25">
      <c r="B1" s="57" t="s">
        <v>913</v>
      </c>
      <c r="C1" s="57"/>
    </row>
    <row r="2" spans="1:12" x14ac:dyDescent="0.25"/>
    <row r="3" spans="1:12" x14ac:dyDescent="0.25"/>
    <row r="4" spans="1:12" ht="30" customHeight="1" x14ac:dyDescent="0.25">
      <c r="B4" s="69" t="s">
        <v>1296</v>
      </c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ht="14.25" customHeight="1" x14ac:dyDescent="0.25">
      <c r="B5" s="56" t="s">
        <v>1214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54" customHeight="1" x14ac:dyDescent="0.25">
      <c r="A6" s="12" t="s">
        <v>245</v>
      </c>
      <c r="B6" s="1"/>
      <c r="C6" s="5"/>
      <c r="D6" s="2" t="s">
        <v>1215</v>
      </c>
      <c r="E6" s="2" t="s">
        <v>1216</v>
      </c>
      <c r="F6" s="2" t="s">
        <v>1217</v>
      </c>
      <c r="G6" s="2" t="s">
        <v>1218</v>
      </c>
      <c r="H6" s="2" t="s">
        <v>1219</v>
      </c>
      <c r="I6" s="2" t="s">
        <v>1220</v>
      </c>
      <c r="J6" s="2" t="s">
        <v>1221</v>
      </c>
      <c r="K6" s="2" t="s">
        <v>1222</v>
      </c>
      <c r="L6" s="2" t="s">
        <v>1223</v>
      </c>
    </row>
    <row r="7" spans="1:12" ht="16.5" customHeight="1" x14ac:dyDescent="0.25">
      <c r="A7" s="8" t="s">
        <v>1233</v>
      </c>
      <c r="B7" s="1" t="s">
        <v>5</v>
      </c>
      <c r="C7" s="13" t="s">
        <v>1224</v>
      </c>
      <c r="D7" s="11">
        <f t="shared" ref="D7:L8" si="0">IFERROR(INDEX(Fpk,2,MATCH("MLP_"&amp;$A7&amp;"_"&amp;D$17,Fpk_var,0)),0)</f>
        <v>1617</v>
      </c>
      <c r="E7" s="11">
        <f t="shared" si="0"/>
        <v>7110</v>
      </c>
      <c r="F7" s="11">
        <f t="shared" si="0"/>
        <v>1359361</v>
      </c>
      <c r="G7" s="11">
        <f t="shared" si="0"/>
        <v>624</v>
      </c>
      <c r="H7" s="11">
        <f t="shared" si="0"/>
        <v>99185</v>
      </c>
      <c r="I7" s="11">
        <f t="shared" si="0"/>
        <v>1959</v>
      </c>
      <c r="J7" s="11">
        <f t="shared" si="0"/>
        <v>292626</v>
      </c>
      <c r="K7" s="11">
        <f t="shared" si="0"/>
        <v>151</v>
      </c>
      <c r="L7" s="11">
        <f t="shared" si="0"/>
        <v>3038</v>
      </c>
    </row>
    <row r="8" spans="1:12" x14ac:dyDescent="0.25">
      <c r="A8" s="8" t="s">
        <v>1235</v>
      </c>
      <c r="B8" s="1" t="s">
        <v>6</v>
      </c>
      <c r="C8" s="13" t="s">
        <v>1234</v>
      </c>
      <c r="D8" s="11">
        <f t="shared" si="0"/>
        <v>0</v>
      </c>
      <c r="E8" s="11">
        <f t="shared" si="0"/>
        <v>147</v>
      </c>
      <c r="F8" s="11">
        <f t="shared" si="0"/>
        <v>21734</v>
      </c>
      <c r="G8" s="11">
        <f t="shared" si="0"/>
        <v>24</v>
      </c>
      <c r="H8" s="11">
        <f t="shared" si="0"/>
        <v>4007</v>
      </c>
      <c r="I8" s="11">
        <f t="shared" si="0"/>
        <v>106</v>
      </c>
      <c r="J8" s="11">
        <f t="shared" si="0"/>
        <v>15251</v>
      </c>
      <c r="K8" s="11">
        <f t="shared" si="0"/>
        <v>3</v>
      </c>
      <c r="L8" s="11">
        <f t="shared" si="0"/>
        <v>52</v>
      </c>
    </row>
    <row r="9" spans="1:12" x14ac:dyDescent="0.25">
      <c r="A9" s="8" t="s">
        <v>1237</v>
      </c>
      <c r="B9" s="1" t="s">
        <v>7</v>
      </c>
      <c r="C9" s="13" t="s">
        <v>1236</v>
      </c>
      <c r="D9" s="13"/>
      <c r="E9" s="13"/>
      <c r="F9" s="11">
        <f>IFERROR(INDEX(Fpk,2,MATCH("MLP_"&amp;$A9&amp;"_"&amp;F$17,Fpk_var,0)),0)</f>
        <v>26789</v>
      </c>
      <c r="G9" s="13"/>
      <c r="H9" s="11">
        <f>IFERROR(INDEX(Fpk,2,MATCH("MLP_"&amp;$A9&amp;"_"&amp;H$17,Fpk_var,0)),0)</f>
        <v>1474</v>
      </c>
      <c r="I9" s="13"/>
      <c r="J9" s="11">
        <f>IFERROR(INDEX(Fpk,2,MATCH("MLP_"&amp;$A9&amp;"_"&amp;J$17,Fpk_var,0)),0)</f>
        <v>4812</v>
      </c>
      <c r="K9" s="13"/>
      <c r="L9" s="11">
        <f>IFERROR(INDEX(Fpk,2,MATCH("MLP_"&amp;$A9&amp;"_"&amp;L$17,Fpk_var,0)),0)</f>
        <v>70</v>
      </c>
    </row>
    <row r="10" spans="1:12" x14ac:dyDescent="0.25">
      <c r="A10" s="8" t="s">
        <v>1239</v>
      </c>
      <c r="B10" s="1" t="s">
        <v>8</v>
      </c>
      <c r="C10" s="23" t="s">
        <v>1238</v>
      </c>
      <c r="D10" s="11">
        <f t="shared" ref="D10:E13" si="1">IFERROR(INDEX(Fpk,2,MATCH("MLP_"&amp;$A10&amp;"_"&amp;D$17,Fpk_var,0)),0)</f>
        <v>166</v>
      </c>
      <c r="E10" s="11">
        <f t="shared" si="1"/>
        <v>0</v>
      </c>
      <c r="F10" s="11">
        <f>IFERROR(INDEX(Fpk,2,MATCH("MLP_"&amp;$A10&amp;"_"&amp;F$17,Fpk_var,0)),0)</f>
        <v>0</v>
      </c>
      <c r="G10" s="11">
        <f>IFERROR(INDEX(Fpk,2,MATCH("MLP_"&amp;$A10&amp;"_"&amp;G$17,Fpk_var,0)),0)</f>
        <v>0</v>
      </c>
      <c r="H10" s="11">
        <f>IFERROR(INDEX(Fpk,2,MATCH("MLP_"&amp;$A10&amp;"_"&amp;H$17,Fpk_var,0)),0)</f>
        <v>0</v>
      </c>
      <c r="I10" s="11">
        <f>IFERROR(INDEX(Fpk,2,MATCH("MLP_"&amp;$A10&amp;"_"&amp;I$17,Fpk_var,0)),0)</f>
        <v>0</v>
      </c>
      <c r="J10" s="11">
        <f>IFERROR(INDEX(Fpk,2,MATCH("MLP_"&amp;$A10&amp;"_"&amp;J$17,Fpk_var,0)),0)</f>
        <v>0</v>
      </c>
      <c r="K10" s="11">
        <f>IFERROR(INDEX(Fpk,2,MATCH("MLP_"&amp;$A10&amp;"_"&amp;K$17,Fpk_var,0)),0)</f>
        <v>0</v>
      </c>
      <c r="L10" s="11">
        <f>IFERROR(INDEX(Fpk,2,MATCH("MLP_"&amp;$A10&amp;"_"&amp;L$17,Fpk_var,0)),0)</f>
        <v>0</v>
      </c>
    </row>
    <row r="11" spans="1:12" x14ac:dyDescent="0.25">
      <c r="A11" s="8" t="s">
        <v>1241</v>
      </c>
      <c r="B11" s="1" t="s">
        <v>9</v>
      </c>
      <c r="C11" s="23" t="s">
        <v>1240</v>
      </c>
      <c r="D11" s="11">
        <f t="shared" si="1"/>
        <v>4</v>
      </c>
      <c r="E11" s="11">
        <f t="shared" si="1"/>
        <v>219</v>
      </c>
      <c r="F11" s="11">
        <f>IFERROR(INDEX(Fpk,2,MATCH("MLP_"&amp;$A11&amp;"_"&amp;F$17,Fpk_var,0)),0)</f>
        <v>39129</v>
      </c>
      <c r="G11" s="11">
        <f>IFERROR(INDEX(Fpk,2,MATCH("MLP_"&amp;$A11&amp;"_"&amp;G$17,Fpk_var,0)),0)</f>
        <v>25</v>
      </c>
      <c r="H11" s="11">
        <f>IFERROR(INDEX(Fpk,2,MATCH("MLP_"&amp;$A11&amp;"_"&amp;H$17,Fpk_var,0)),0)</f>
        <v>3916</v>
      </c>
      <c r="I11" s="11">
        <f>IFERROR(INDEX(Fpk,2,MATCH("MLP_"&amp;$A11&amp;"_"&amp;I$17,Fpk_var,0)),0)</f>
        <v>116</v>
      </c>
      <c r="J11" s="11">
        <f>IFERROR(INDEX(Fpk,2,MATCH("MLP_"&amp;$A11&amp;"_"&amp;J$17,Fpk_var,0)),0)</f>
        <v>18587</v>
      </c>
      <c r="K11" s="11">
        <f>IFERROR(INDEX(Fpk,2,MATCH("MLP_"&amp;$A11&amp;"_"&amp;K$17,Fpk_var,0)),0)</f>
        <v>0</v>
      </c>
      <c r="L11" s="11">
        <f>IFERROR(INDEX(Fpk,2,MATCH("MLP_"&amp;$A11&amp;"_"&amp;L$17,Fpk_var,0)),0)</f>
        <v>0</v>
      </c>
    </row>
    <row r="12" spans="1:12" x14ac:dyDescent="0.25">
      <c r="A12" s="8" t="s">
        <v>1243</v>
      </c>
      <c r="B12" s="1" t="s">
        <v>10</v>
      </c>
      <c r="C12" s="23" t="s">
        <v>1242</v>
      </c>
      <c r="D12" s="11">
        <f t="shared" si="1"/>
        <v>2</v>
      </c>
      <c r="E12" s="11">
        <f t="shared" si="1"/>
        <v>4</v>
      </c>
      <c r="F12" s="11">
        <f>IFERROR(INDEX(Fpk,2,MATCH("MLP_"&amp;$A12&amp;"_"&amp;F$17,Fpk_var,0)),0)</f>
        <v>1507</v>
      </c>
      <c r="G12" s="11">
        <f>IFERROR(INDEX(Fpk,2,MATCH("MLP_"&amp;$A12&amp;"_"&amp;G$17,Fpk_var,0)),0)</f>
        <v>2</v>
      </c>
      <c r="H12" s="11">
        <f>IFERROR(INDEX(Fpk,2,MATCH("MLP_"&amp;$A12&amp;"_"&amp;H$17,Fpk_var,0)),0)</f>
        <v>752</v>
      </c>
      <c r="I12" s="11">
        <f>IFERROR(INDEX(Fpk,2,MATCH("MLP_"&amp;$A12&amp;"_"&amp;I$17,Fpk_var,0)),0)</f>
        <v>0</v>
      </c>
      <c r="J12" s="11">
        <f>IFERROR(INDEX(Fpk,2,MATCH("MLP_"&amp;$A12&amp;"_"&amp;J$17,Fpk_var,0)),0)</f>
        <v>0</v>
      </c>
      <c r="K12" s="11">
        <f>IFERROR(INDEX(Fpk,2,MATCH("MLP_"&amp;$A12&amp;"_"&amp;K$17,Fpk_var,0)),0)</f>
        <v>39</v>
      </c>
      <c r="L12" s="11">
        <f>IFERROR(INDEX(Fpk,2,MATCH("MLP_"&amp;$A12&amp;"_"&amp;L$17,Fpk_var,0)),0)</f>
        <v>895</v>
      </c>
    </row>
    <row r="13" spans="1:12" x14ac:dyDescent="0.25">
      <c r="A13" s="8" t="s">
        <v>1245</v>
      </c>
      <c r="B13" s="1" t="s">
        <v>11</v>
      </c>
      <c r="C13" s="13" t="s">
        <v>1244</v>
      </c>
      <c r="D13" s="11">
        <f t="shared" si="1"/>
        <v>1445</v>
      </c>
      <c r="E13" s="11">
        <f t="shared" si="1"/>
        <v>7034</v>
      </c>
      <c r="F13" s="11">
        <f>IFERROR(INDEX(Fpk,2,MATCH("MLP_"&amp;$A13&amp;"_"&amp;F$17,Fpk_var,0)),0)</f>
        <v>1367249</v>
      </c>
      <c r="G13" s="11">
        <f>IFERROR(INDEX(Fpk,2,MATCH("MLP_"&amp;$A13&amp;"_"&amp;G$17,Fpk_var,0)),0)</f>
        <v>621</v>
      </c>
      <c r="H13" s="11">
        <f>IFERROR(INDEX(Fpk,2,MATCH("MLP_"&amp;$A13&amp;"_"&amp;H$17,Fpk_var,0)),0)</f>
        <v>99998</v>
      </c>
      <c r="I13" s="11">
        <f>IFERROR(INDEX(Fpk,2,MATCH("MLP_"&amp;$A13&amp;"_"&amp;I$17,Fpk_var,0)),0)</f>
        <v>1944</v>
      </c>
      <c r="J13" s="11">
        <f>IFERROR(INDEX(Fpk,2,MATCH("MLP_"&amp;$A13&amp;"_"&amp;J$17,Fpk_var,0)),0)</f>
        <v>294102</v>
      </c>
      <c r="K13" s="11">
        <f>IFERROR(INDEX(Fpk,2,MATCH("MLP_"&amp;$A13&amp;"_"&amp;K$17,Fpk_var,0)),0)</f>
        <v>115</v>
      </c>
      <c r="L13" s="11">
        <f>IFERROR(INDEX(Fpk,2,MATCH("MLP_"&amp;$A13&amp;"_"&amp;L$17,Fpk_var,0)),0)</f>
        <v>2265</v>
      </c>
    </row>
    <row r="14" spans="1:12" x14ac:dyDescent="0.25"/>
    <row r="16" spans="1:12" hidden="1" x14ac:dyDescent="0.25">
      <c r="D16" s="15"/>
    </row>
    <row r="17" spans="4:12" hidden="1" x14ac:dyDescent="0.25">
      <c r="D17" s="14" t="s">
        <v>1185</v>
      </c>
      <c r="E17" s="14" t="s">
        <v>1225</v>
      </c>
      <c r="F17" s="14" t="s">
        <v>1226</v>
      </c>
      <c r="G17" s="14" t="s">
        <v>1227</v>
      </c>
      <c r="H17" s="14" t="s">
        <v>1228</v>
      </c>
      <c r="I17" s="14" t="s">
        <v>1229</v>
      </c>
      <c r="J17" s="14" t="s">
        <v>1230</v>
      </c>
      <c r="K17" s="14" t="s">
        <v>1231</v>
      </c>
      <c r="L17" s="14" t="s">
        <v>1232</v>
      </c>
    </row>
  </sheetData>
  <sheetProtection algorithmName="SHA-512" hashValue="mMyWN4pjliKCVmtLJFkVP/BonA5Y8r93cCbzU6TP8LRCrxLbcKPpvmt7XNQpHDpR3p6UxHwD3xp/kKu1lH1zsw==" saltValue="tyBT8iQc3lOBp3EZuEb7Lw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5703125" customWidth="1"/>
    <col min="2" max="2" width="28.42578125" customWidth="1"/>
    <col min="3" max="3" width="17.42578125" customWidth="1"/>
    <col min="4" max="4" width="3.140625" style="24" customWidth="1"/>
    <col min="5" max="6" width="8.5703125" hidden="1" customWidth="1"/>
    <col min="7" max="7" width="12" hidden="1" customWidth="1"/>
    <col min="8" max="8" width="11.5703125" hidden="1" customWidth="1"/>
    <col min="9" max="9" width="10.140625" hidden="1" customWidth="1"/>
    <col min="10" max="10" width="9.5703125" hidden="1" customWidth="1"/>
    <col min="11" max="256" width="9.140625" hidden="1" customWidth="1"/>
    <col min="257" max="257" width="5.5703125" hidden="1" customWidth="1"/>
    <col min="258" max="258" width="37.5703125" hidden="1" customWidth="1"/>
    <col min="259" max="259" width="9.140625" hidden="1" customWidth="1"/>
    <col min="260" max="260" width="3.140625" hidden="1" customWidth="1"/>
    <col min="261" max="512" width="9.140625" hidden="1" customWidth="1"/>
    <col min="513" max="513" width="5.5703125" hidden="1" customWidth="1"/>
    <col min="514" max="514" width="37.5703125" hidden="1" customWidth="1"/>
    <col min="515" max="515" width="9.140625" hidden="1" customWidth="1"/>
    <col min="516" max="516" width="3.140625" hidden="1" customWidth="1"/>
    <col min="517" max="768" width="9.140625" hidden="1" customWidth="1"/>
    <col min="769" max="769" width="5.5703125" hidden="1" customWidth="1"/>
    <col min="770" max="770" width="37.5703125" hidden="1" customWidth="1"/>
    <col min="771" max="771" width="9.140625" hidden="1" customWidth="1"/>
    <col min="772" max="772" width="3.140625" hidden="1" customWidth="1"/>
    <col min="773" max="1024" width="9.140625" hidden="1"/>
    <col min="1025" max="1025" width="5.5703125" hidden="1" customWidth="1"/>
    <col min="1026" max="1026" width="37.5703125" hidden="1" customWidth="1"/>
    <col min="1027" max="1027" width="9.140625" hidden="1" customWidth="1"/>
    <col min="1028" max="1028" width="3.140625" hidden="1" customWidth="1"/>
    <col min="1029" max="1280" width="9.140625" hidden="1" customWidth="1"/>
    <col min="1281" max="1281" width="5.5703125" hidden="1" customWidth="1"/>
    <col min="1282" max="1282" width="37.5703125" hidden="1" customWidth="1"/>
    <col min="1283" max="1283" width="9.140625" hidden="1" customWidth="1"/>
    <col min="1284" max="1284" width="3.140625" hidden="1" customWidth="1"/>
    <col min="1285" max="1536" width="9.140625" hidden="1" customWidth="1"/>
    <col min="1537" max="1537" width="5.5703125" hidden="1" customWidth="1"/>
    <col min="1538" max="1538" width="37.5703125" hidden="1" customWidth="1"/>
    <col min="1539" max="1539" width="9.140625" hidden="1" customWidth="1"/>
    <col min="1540" max="1540" width="3.140625" hidden="1" customWidth="1"/>
    <col min="1541" max="1792" width="9.140625" hidden="1" customWidth="1"/>
    <col min="1793" max="1793" width="5.5703125" hidden="1" customWidth="1"/>
    <col min="1794" max="1794" width="37.5703125" hidden="1" customWidth="1"/>
    <col min="1795" max="1795" width="9.140625" hidden="1" customWidth="1"/>
    <col min="1796" max="1796" width="3.140625" hidden="1" customWidth="1"/>
    <col min="1797" max="2048" width="9.140625" hidden="1"/>
    <col min="2049" max="2049" width="5.5703125" hidden="1" customWidth="1"/>
    <col min="2050" max="2050" width="37.5703125" hidden="1" customWidth="1"/>
    <col min="2051" max="2051" width="9.140625" hidden="1" customWidth="1"/>
    <col min="2052" max="2052" width="3.140625" hidden="1" customWidth="1"/>
    <col min="2053" max="2304" width="9.140625" hidden="1" customWidth="1"/>
    <col min="2305" max="2305" width="5.5703125" hidden="1" customWidth="1"/>
    <col min="2306" max="2306" width="37.5703125" hidden="1" customWidth="1"/>
    <col min="2307" max="2307" width="9.140625" hidden="1" customWidth="1"/>
    <col min="2308" max="2308" width="3.140625" hidden="1" customWidth="1"/>
    <col min="2309" max="2560" width="9.140625" hidden="1" customWidth="1"/>
    <col min="2561" max="2561" width="5.5703125" hidden="1" customWidth="1"/>
    <col min="2562" max="2562" width="37.5703125" hidden="1" customWidth="1"/>
    <col min="2563" max="2563" width="9.140625" hidden="1" customWidth="1"/>
    <col min="2564" max="2564" width="3.140625" hidden="1" customWidth="1"/>
    <col min="2565" max="2816" width="9.140625" hidden="1" customWidth="1"/>
    <col min="2817" max="2817" width="5.5703125" hidden="1" customWidth="1"/>
    <col min="2818" max="2818" width="37.5703125" hidden="1" customWidth="1"/>
    <col min="2819" max="2819" width="9.140625" hidden="1" customWidth="1"/>
    <col min="2820" max="2820" width="3.140625" hidden="1" customWidth="1"/>
    <col min="2821" max="3072" width="9.140625" hidden="1"/>
    <col min="3073" max="3073" width="5.5703125" hidden="1" customWidth="1"/>
    <col min="3074" max="3074" width="37.5703125" hidden="1" customWidth="1"/>
    <col min="3075" max="3075" width="9.140625" hidden="1" customWidth="1"/>
    <col min="3076" max="3076" width="3.140625" hidden="1" customWidth="1"/>
    <col min="3077" max="3328" width="9.140625" hidden="1" customWidth="1"/>
    <col min="3329" max="3329" width="5.5703125" hidden="1" customWidth="1"/>
    <col min="3330" max="3330" width="37.5703125" hidden="1" customWidth="1"/>
    <col min="3331" max="3331" width="9.140625" hidden="1" customWidth="1"/>
    <col min="3332" max="3332" width="3.140625" hidden="1" customWidth="1"/>
    <col min="3333" max="3584" width="9.140625" hidden="1" customWidth="1"/>
    <col min="3585" max="3585" width="5.5703125" hidden="1" customWidth="1"/>
    <col min="3586" max="3586" width="37.5703125" hidden="1" customWidth="1"/>
    <col min="3587" max="3587" width="9.140625" hidden="1" customWidth="1"/>
    <col min="3588" max="3588" width="3.140625" hidden="1" customWidth="1"/>
    <col min="3589" max="3840" width="9.140625" hidden="1" customWidth="1"/>
    <col min="3841" max="3841" width="5.5703125" hidden="1" customWidth="1"/>
    <col min="3842" max="3842" width="37.5703125" hidden="1" customWidth="1"/>
    <col min="3843" max="3843" width="9.140625" hidden="1" customWidth="1"/>
    <col min="3844" max="3844" width="3.140625" hidden="1" customWidth="1"/>
    <col min="3845" max="4096" width="9.140625" hidden="1"/>
    <col min="4097" max="4097" width="5.5703125" hidden="1" customWidth="1"/>
    <col min="4098" max="4098" width="37.5703125" hidden="1" customWidth="1"/>
    <col min="4099" max="4099" width="9.140625" hidden="1" customWidth="1"/>
    <col min="4100" max="4100" width="3.140625" hidden="1" customWidth="1"/>
    <col min="4101" max="4352" width="9.140625" hidden="1" customWidth="1"/>
    <col min="4353" max="4353" width="5.5703125" hidden="1" customWidth="1"/>
    <col min="4354" max="4354" width="37.5703125" hidden="1" customWidth="1"/>
    <col min="4355" max="4355" width="9.140625" hidden="1" customWidth="1"/>
    <col min="4356" max="4356" width="3.140625" hidden="1" customWidth="1"/>
    <col min="4357" max="4608" width="9.140625" hidden="1" customWidth="1"/>
    <col min="4609" max="4609" width="5.5703125" hidden="1" customWidth="1"/>
    <col min="4610" max="4610" width="37.5703125" hidden="1" customWidth="1"/>
    <col min="4611" max="4611" width="9.140625" hidden="1" customWidth="1"/>
    <col min="4612" max="4612" width="3.140625" hidden="1" customWidth="1"/>
    <col min="4613" max="4864" width="9.140625" hidden="1" customWidth="1"/>
    <col min="4865" max="4865" width="5.5703125" hidden="1" customWidth="1"/>
    <col min="4866" max="4866" width="37.5703125" hidden="1" customWidth="1"/>
    <col min="4867" max="4867" width="9.140625" hidden="1" customWidth="1"/>
    <col min="4868" max="4868" width="3.140625" hidden="1" customWidth="1"/>
    <col min="4869" max="5120" width="9.140625" hidden="1"/>
    <col min="5121" max="5121" width="5.5703125" hidden="1" customWidth="1"/>
    <col min="5122" max="5122" width="37.5703125" hidden="1" customWidth="1"/>
    <col min="5123" max="5123" width="9.140625" hidden="1" customWidth="1"/>
    <col min="5124" max="5124" width="3.140625" hidden="1" customWidth="1"/>
    <col min="5125" max="5376" width="9.140625" hidden="1" customWidth="1"/>
    <col min="5377" max="5377" width="5.5703125" hidden="1" customWidth="1"/>
    <col min="5378" max="5378" width="37.5703125" hidden="1" customWidth="1"/>
    <col min="5379" max="5379" width="9.140625" hidden="1" customWidth="1"/>
    <col min="5380" max="5380" width="3.140625" hidden="1" customWidth="1"/>
    <col min="5381" max="5632" width="9.140625" hidden="1" customWidth="1"/>
    <col min="5633" max="5633" width="5.5703125" hidden="1" customWidth="1"/>
    <col min="5634" max="5634" width="37.5703125" hidden="1" customWidth="1"/>
    <col min="5635" max="5635" width="9.140625" hidden="1" customWidth="1"/>
    <col min="5636" max="5636" width="3.140625" hidden="1" customWidth="1"/>
    <col min="5637" max="5888" width="9.140625" hidden="1" customWidth="1"/>
    <col min="5889" max="5889" width="5.5703125" hidden="1" customWidth="1"/>
    <col min="5890" max="5890" width="37.5703125" hidden="1" customWidth="1"/>
    <col min="5891" max="5891" width="9.140625" hidden="1" customWidth="1"/>
    <col min="5892" max="5892" width="3.140625" hidden="1" customWidth="1"/>
    <col min="5893" max="6144" width="9.140625" hidden="1"/>
    <col min="6145" max="6145" width="5.5703125" hidden="1" customWidth="1"/>
    <col min="6146" max="6146" width="37.5703125" hidden="1" customWidth="1"/>
    <col min="6147" max="6147" width="9.140625" hidden="1" customWidth="1"/>
    <col min="6148" max="6148" width="3.140625" hidden="1" customWidth="1"/>
    <col min="6149" max="6400" width="9.140625" hidden="1" customWidth="1"/>
    <col min="6401" max="6401" width="5.5703125" hidden="1" customWidth="1"/>
    <col min="6402" max="6402" width="37.5703125" hidden="1" customWidth="1"/>
    <col min="6403" max="6403" width="9.140625" hidden="1" customWidth="1"/>
    <col min="6404" max="6404" width="3.140625" hidden="1" customWidth="1"/>
    <col min="6405" max="6656" width="9.140625" hidden="1" customWidth="1"/>
    <col min="6657" max="6657" width="5.5703125" hidden="1" customWidth="1"/>
    <col min="6658" max="6658" width="37.5703125" hidden="1" customWidth="1"/>
    <col min="6659" max="6659" width="9.140625" hidden="1" customWidth="1"/>
    <col min="6660" max="6660" width="3.140625" hidden="1" customWidth="1"/>
    <col min="6661" max="6912" width="9.140625" hidden="1" customWidth="1"/>
    <col min="6913" max="6913" width="5.5703125" hidden="1" customWidth="1"/>
    <col min="6914" max="6914" width="37.5703125" hidden="1" customWidth="1"/>
    <col min="6915" max="6915" width="9.140625" hidden="1" customWidth="1"/>
    <col min="6916" max="6916" width="3.140625" hidden="1" customWidth="1"/>
    <col min="6917" max="7168" width="9.140625" hidden="1"/>
    <col min="7169" max="7169" width="5.5703125" hidden="1" customWidth="1"/>
    <col min="7170" max="7170" width="37.5703125" hidden="1" customWidth="1"/>
    <col min="7171" max="7171" width="9.140625" hidden="1" customWidth="1"/>
    <col min="7172" max="7172" width="3.140625" hidden="1" customWidth="1"/>
    <col min="7173" max="7424" width="9.140625" hidden="1" customWidth="1"/>
    <col min="7425" max="7425" width="5.5703125" hidden="1" customWidth="1"/>
    <col min="7426" max="7426" width="37.5703125" hidden="1" customWidth="1"/>
    <col min="7427" max="7427" width="9.140625" hidden="1" customWidth="1"/>
    <col min="7428" max="7428" width="3.140625" hidden="1" customWidth="1"/>
    <col min="7429" max="7680" width="9.140625" hidden="1" customWidth="1"/>
    <col min="7681" max="7681" width="5.5703125" hidden="1" customWidth="1"/>
    <col min="7682" max="7682" width="37.5703125" hidden="1" customWidth="1"/>
    <col min="7683" max="7683" width="9.140625" hidden="1" customWidth="1"/>
    <col min="7684" max="7684" width="3.140625" hidden="1" customWidth="1"/>
    <col min="7685" max="7936" width="9.140625" hidden="1" customWidth="1"/>
    <col min="7937" max="7937" width="5.5703125" hidden="1" customWidth="1"/>
    <col min="7938" max="7938" width="37.5703125" hidden="1" customWidth="1"/>
    <col min="7939" max="7939" width="9.140625" hidden="1" customWidth="1"/>
    <col min="7940" max="7940" width="3.140625" hidden="1" customWidth="1"/>
    <col min="7941" max="8192" width="9.140625" hidden="1"/>
    <col min="8193" max="8193" width="5.5703125" hidden="1" customWidth="1"/>
    <col min="8194" max="8194" width="37.5703125" hidden="1" customWidth="1"/>
    <col min="8195" max="8195" width="9.140625" hidden="1" customWidth="1"/>
    <col min="8196" max="8196" width="3.140625" hidden="1" customWidth="1"/>
    <col min="8197" max="8448" width="9.140625" hidden="1" customWidth="1"/>
    <col min="8449" max="8449" width="5.5703125" hidden="1" customWidth="1"/>
    <col min="8450" max="8450" width="37.5703125" hidden="1" customWidth="1"/>
    <col min="8451" max="8451" width="9.140625" hidden="1" customWidth="1"/>
    <col min="8452" max="8452" width="3.140625" hidden="1" customWidth="1"/>
    <col min="8453" max="8704" width="9.140625" hidden="1" customWidth="1"/>
    <col min="8705" max="8705" width="5.5703125" hidden="1" customWidth="1"/>
    <col min="8706" max="8706" width="37.5703125" hidden="1" customWidth="1"/>
    <col min="8707" max="8707" width="9.140625" hidden="1" customWidth="1"/>
    <col min="8708" max="8708" width="3.140625" hidden="1" customWidth="1"/>
    <col min="8709" max="8960" width="9.140625" hidden="1" customWidth="1"/>
    <col min="8961" max="8961" width="5.5703125" hidden="1" customWidth="1"/>
    <col min="8962" max="8962" width="37.5703125" hidden="1" customWidth="1"/>
    <col min="8963" max="8963" width="9.140625" hidden="1" customWidth="1"/>
    <col min="8964" max="8964" width="3.140625" hidden="1" customWidth="1"/>
    <col min="8965" max="9216" width="9.140625" hidden="1"/>
    <col min="9217" max="9217" width="5.5703125" hidden="1" customWidth="1"/>
    <col min="9218" max="9218" width="37.5703125" hidden="1" customWidth="1"/>
    <col min="9219" max="9219" width="9.140625" hidden="1" customWidth="1"/>
    <col min="9220" max="9220" width="3.140625" hidden="1" customWidth="1"/>
    <col min="9221" max="9472" width="9.140625" hidden="1" customWidth="1"/>
    <col min="9473" max="9473" width="5.5703125" hidden="1" customWidth="1"/>
    <col min="9474" max="9474" width="37.5703125" hidden="1" customWidth="1"/>
    <col min="9475" max="9475" width="9.140625" hidden="1" customWidth="1"/>
    <col min="9476" max="9476" width="3.140625" hidden="1" customWidth="1"/>
    <col min="9477" max="9728" width="9.140625" hidden="1" customWidth="1"/>
    <col min="9729" max="9729" width="5.5703125" hidden="1" customWidth="1"/>
    <col min="9730" max="9730" width="37.5703125" hidden="1" customWidth="1"/>
    <col min="9731" max="9731" width="9.140625" hidden="1" customWidth="1"/>
    <col min="9732" max="9732" width="3.140625" hidden="1" customWidth="1"/>
    <col min="9733" max="9984" width="9.140625" hidden="1" customWidth="1"/>
    <col min="9985" max="9985" width="5.5703125" hidden="1" customWidth="1"/>
    <col min="9986" max="9986" width="37.5703125" hidden="1" customWidth="1"/>
    <col min="9987" max="9987" width="9.140625" hidden="1" customWidth="1"/>
    <col min="9988" max="9988" width="3.140625" hidden="1" customWidth="1"/>
    <col min="9989" max="10240" width="9.140625" hidden="1"/>
    <col min="10241" max="10241" width="5.5703125" hidden="1" customWidth="1"/>
    <col min="10242" max="10242" width="37.5703125" hidden="1" customWidth="1"/>
    <col min="10243" max="10243" width="9.140625" hidden="1" customWidth="1"/>
    <col min="10244" max="10244" width="3.140625" hidden="1" customWidth="1"/>
    <col min="10245" max="10496" width="9.140625" hidden="1" customWidth="1"/>
    <col min="10497" max="10497" width="5.5703125" hidden="1" customWidth="1"/>
    <col min="10498" max="10498" width="37.5703125" hidden="1" customWidth="1"/>
    <col min="10499" max="10499" width="9.140625" hidden="1" customWidth="1"/>
    <col min="10500" max="10500" width="3.140625" hidden="1" customWidth="1"/>
    <col min="10501" max="10752" width="9.140625" hidden="1" customWidth="1"/>
    <col min="10753" max="10753" width="5.5703125" hidden="1" customWidth="1"/>
    <col min="10754" max="10754" width="37.5703125" hidden="1" customWidth="1"/>
    <col min="10755" max="10755" width="9.140625" hidden="1" customWidth="1"/>
    <col min="10756" max="10756" width="3.140625" hidden="1" customWidth="1"/>
    <col min="10757" max="11008" width="9.140625" hidden="1" customWidth="1"/>
    <col min="11009" max="11009" width="5.5703125" hidden="1" customWidth="1"/>
    <col min="11010" max="11010" width="37.5703125" hidden="1" customWidth="1"/>
    <col min="11011" max="11011" width="9.140625" hidden="1" customWidth="1"/>
    <col min="11012" max="11012" width="3.140625" hidden="1" customWidth="1"/>
    <col min="11013" max="11264" width="9.140625" hidden="1"/>
    <col min="11265" max="11265" width="5.5703125" hidden="1" customWidth="1"/>
    <col min="11266" max="11266" width="37.5703125" hidden="1" customWidth="1"/>
    <col min="11267" max="11267" width="9.140625" hidden="1" customWidth="1"/>
    <col min="11268" max="11268" width="3.140625" hidden="1" customWidth="1"/>
    <col min="11269" max="11520" width="9.140625" hidden="1" customWidth="1"/>
    <col min="11521" max="11521" width="5.5703125" hidden="1" customWidth="1"/>
    <col min="11522" max="11522" width="37.5703125" hidden="1" customWidth="1"/>
    <col min="11523" max="11523" width="9.140625" hidden="1" customWidth="1"/>
    <col min="11524" max="11524" width="3.140625" hidden="1" customWidth="1"/>
    <col min="11525" max="11776" width="9.140625" hidden="1" customWidth="1"/>
    <col min="11777" max="11777" width="5.5703125" hidden="1" customWidth="1"/>
    <col min="11778" max="11778" width="37.5703125" hidden="1" customWidth="1"/>
    <col min="11779" max="11779" width="9.140625" hidden="1" customWidth="1"/>
    <col min="11780" max="11780" width="3.140625" hidden="1" customWidth="1"/>
    <col min="11781" max="12032" width="9.140625" hidden="1" customWidth="1"/>
    <col min="12033" max="12033" width="5.5703125" hidden="1" customWidth="1"/>
    <col min="12034" max="12034" width="37.5703125" hidden="1" customWidth="1"/>
    <col min="12035" max="12035" width="9.140625" hidden="1" customWidth="1"/>
    <col min="12036" max="12036" width="3.140625" hidden="1" customWidth="1"/>
    <col min="12037" max="12288" width="9.140625" hidden="1"/>
    <col min="12289" max="12289" width="5.5703125" hidden="1" customWidth="1"/>
    <col min="12290" max="12290" width="37.5703125" hidden="1" customWidth="1"/>
    <col min="12291" max="12291" width="9.140625" hidden="1" customWidth="1"/>
    <col min="12292" max="12292" width="3.140625" hidden="1" customWidth="1"/>
    <col min="12293" max="12544" width="9.140625" hidden="1" customWidth="1"/>
    <col min="12545" max="12545" width="5.5703125" hidden="1" customWidth="1"/>
    <col min="12546" max="12546" width="37.5703125" hidden="1" customWidth="1"/>
    <col min="12547" max="12547" width="9.140625" hidden="1" customWidth="1"/>
    <col min="12548" max="12548" width="3.140625" hidden="1" customWidth="1"/>
    <col min="12549" max="12800" width="9.140625" hidden="1" customWidth="1"/>
    <col min="12801" max="12801" width="5.5703125" hidden="1" customWidth="1"/>
    <col min="12802" max="12802" width="37.5703125" hidden="1" customWidth="1"/>
    <col min="12803" max="12803" width="9.140625" hidden="1" customWidth="1"/>
    <col min="12804" max="12804" width="3.140625" hidden="1" customWidth="1"/>
    <col min="12805" max="13056" width="9.140625" hidden="1" customWidth="1"/>
    <col min="13057" max="13057" width="5.5703125" hidden="1" customWidth="1"/>
    <col min="13058" max="13058" width="37.5703125" hidden="1" customWidth="1"/>
    <col min="13059" max="13059" width="9.140625" hidden="1" customWidth="1"/>
    <col min="13060" max="13060" width="3.140625" hidden="1" customWidth="1"/>
    <col min="13061" max="13312" width="9.140625" hidden="1"/>
    <col min="13313" max="13313" width="5.5703125" hidden="1" customWidth="1"/>
    <col min="13314" max="13314" width="37.5703125" hidden="1" customWidth="1"/>
    <col min="13315" max="13315" width="9.140625" hidden="1" customWidth="1"/>
    <col min="13316" max="13316" width="3.140625" hidden="1" customWidth="1"/>
    <col min="13317" max="13568" width="9.140625" hidden="1" customWidth="1"/>
    <col min="13569" max="13569" width="5.5703125" hidden="1" customWidth="1"/>
    <col min="13570" max="13570" width="37.5703125" hidden="1" customWidth="1"/>
    <col min="13571" max="13571" width="9.140625" hidden="1" customWidth="1"/>
    <col min="13572" max="13572" width="3.140625" hidden="1" customWidth="1"/>
    <col min="13573" max="13824" width="9.140625" hidden="1" customWidth="1"/>
    <col min="13825" max="13825" width="5.5703125" hidden="1" customWidth="1"/>
    <col min="13826" max="13826" width="37.5703125" hidden="1" customWidth="1"/>
    <col min="13827" max="13827" width="9.140625" hidden="1" customWidth="1"/>
    <col min="13828" max="13828" width="3.140625" hidden="1" customWidth="1"/>
    <col min="13829" max="14080" width="9.140625" hidden="1" customWidth="1"/>
    <col min="14081" max="14081" width="5.5703125" hidden="1" customWidth="1"/>
    <col min="14082" max="14082" width="37.5703125" hidden="1" customWidth="1"/>
    <col min="14083" max="14083" width="9.140625" hidden="1" customWidth="1"/>
    <col min="14084" max="14084" width="3.140625" hidden="1" customWidth="1"/>
    <col min="14085" max="14336" width="9.140625" hidden="1"/>
    <col min="14337" max="14337" width="5.5703125" hidden="1" customWidth="1"/>
    <col min="14338" max="14338" width="37.5703125" hidden="1" customWidth="1"/>
    <col min="14339" max="14339" width="9.140625" hidden="1" customWidth="1"/>
    <col min="14340" max="14340" width="3.140625" hidden="1" customWidth="1"/>
    <col min="14341" max="14592" width="9.140625" hidden="1" customWidth="1"/>
    <col min="14593" max="14593" width="5.5703125" hidden="1" customWidth="1"/>
    <col min="14594" max="14594" width="37.5703125" hidden="1" customWidth="1"/>
    <col min="14595" max="14595" width="9.140625" hidden="1" customWidth="1"/>
    <col min="14596" max="14596" width="3.140625" hidden="1" customWidth="1"/>
    <col min="14597" max="14848" width="9.140625" hidden="1" customWidth="1"/>
    <col min="14849" max="14849" width="5.5703125" hidden="1" customWidth="1"/>
    <col min="14850" max="14850" width="37.5703125" hidden="1" customWidth="1"/>
    <col min="14851" max="14851" width="9.140625" hidden="1" customWidth="1"/>
    <col min="14852" max="14852" width="3.140625" hidden="1" customWidth="1"/>
    <col min="14853" max="15104" width="9.140625" hidden="1" customWidth="1"/>
    <col min="15105" max="15105" width="5.5703125" hidden="1" customWidth="1"/>
    <col min="15106" max="15106" width="37.5703125" hidden="1" customWidth="1"/>
    <col min="15107" max="15107" width="9.140625" hidden="1" customWidth="1"/>
    <col min="15108" max="15108" width="3.140625" hidden="1" customWidth="1"/>
    <col min="15109" max="15360" width="9.140625" hidden="1"/>
    <col min="15361" max="15361" width="5.5703125" hidden="1" customWidth="1"/>
    <col min="15362" max="15362" width="37.5703125" hidden="1" customWidth="1"/>
    <col min="15363" max="15363" width="9.140625" hidden="1" customWidth="1"/>
    <col min="15364" max="15364" width="3.140625" hidden="1" customWidth="1"/>
    <col min="15365" max="15616" width="9.140625" hidden="1" customWidth="1"/>
    <col min="15617" max="15617" width="5.5703125" hidden="1" customWidth="1"/>
    <col min="15618" max="15618" width="37.5703125" hidden="1" customWidth="1"/>
    <col min="15619" max="15619" width="9.140625" hidden="1" customWidth="1"/>
    <col min="15620" max="15620" width="3.140625" hidden="1" customWidth="1"/>
    <col min="15621" max="15872" width="9.140625" hidden="1" customWidth="1"/>
    <col min="15873" max="15873" width="5.5703125" hidden="1" customWidth="1"/>
    <col min="15874" max="15874" width="37.5703125" hidden="1" customWidth="1"/>
    <col min="15875" max="15875" width="9.140625" hidden="1" customWidth="1"/>
    <col min="15876" max="15876" width="3.140625" hidden="1" customWidth="1"/>
    <col min="15877" max="16128" width="9.140625" hidden="1" customWidth="1"/>
    <col min="16129" max="16129" width="5.5703125" hidden="1" customWidth="1"/>
    <col min="16130" max="16130" width="37.5703125" hidden="1" customWidth="1"/>
    <col min="16131" max="16131" width="9.140625" hidden="1" customWidth="1"/>
    <col min="16132" max="16132" width="3.140625" hidden="1" customWidth="1"/>
    <col min="16133" max="16384" width="9.140625" hidden="1"/>
  </cols>
  <sheetData>
    <row r="1" spans="1:10" x14ac:dyDescent="0.25">
      <c r="A1" s="57" t="s">
        <v>913</v>
      </c>
      <c r="B1" s="57"/>
    </row>
    <row r="2" spans="1:10" ht="22.5" customHeight="1" x14ac:dyDescent="0.35">
      <c r="A2" s="72"/>
      <c r="B2" s="72"/>
      <c r="D2" s="25"/>
      <c r="E2" s="26"/>
      <c r="F2" s="26"/>
      <c r="G2" s="26"/>
    </row>
    <row r="3" spans="1:10" ht="42.75" customHeight="1" x14ac:dyDescent="0.25">
      <c r="A3" s="73" t="s">
        <v>1306</v>
      </c>
      <c r="B3" s="74"/>
      <c r="C3" s="74"/>
    </row>
    <row r="4" spans="1:10" ht="25.5" x14ac:dyDescent="0.25">
      <c r="A4" s="13"/>
      <c r="B4" s="2" t="s">
        <v>1297</v>
      </c>
      <c r="C4" s="2" t="s">
        <v>1307</v>
      </c>
    </row>
    <row r="5" spans="1:10" x14ac:dyDescent="0.25">
      <c r="A5" s="13" t="s">
        <v>5</v>
      </c>
      <c r="B5" s="2" t="s">
        <v>1298</v>
      </c>
      <c r="C5" s="41">
        <v>15</v>
      </c>
    </row>
    <row r="6" spans="1:10" x14ac:dyDescent="0.25">
      <c r="A6" s="13" t="s">
        <v>6</v>
      </c>
      <c r="B6" s="2" t="s">
        <v>1299</v>
      </c>
      <c r="C6" s="41">
        <v>0</v>
      </c>
    </row>
    <row r="7" spans="1:10" x14ac:dyDescent="0.25">
      <c r="A7" s="13" t="s">
        <v>7</v>
      </c>
      <c r="B7" s="2" t="s">
        <v>1300</v>
      </c>
      <c r="C7" s="41">
        <v>1</v>
      </c>
      <c r="D7" s="27"/>
      <c r="E7" s="28"/>
      <c r="F7" s="28"/>
    </row>
    <row r="8" spans="1:10" s="31" customFormat="1" x14ac:dyDescent="0.25">
      <c r="A8" s="13" t="s">
        <v>8</v>
      </c>
      <c r="B8" s="2" t="s">
        <v>1301</v>
      </c>
      <c r="C8" s="41">
        <v>0</v>
      </c>
      <c r="D8" s="29"/>
      <c r="E8" s="30"/>
      <c r="F8" s="30"/>
      <c r="G8" s="30"/>
      <c r="H8" s="30"/>
      <c r="I8" s="30"/>
      <c r="J8" s="30"/>
    </row>
    <row r="9" spans="1:10" x14ac:dyDescent="0.25">
      <c r="A9" s="13" t="s">
        <v>9</v>
      </c>
      <c r="B9" s="2" t="s">
        <v>1302</v>
      </c>
      <c r="C9" s="41">
        <v>0</v>
      </c>
      <c r="D9" s="32"/>
      <c r="E9" s="33"/>
      <c r="F9" s="33"/>
      <c r="G9" s="33"/>
      <c r="H9" s="33"/>
      <c r="I9" s="33"/>
      <c r="J9" s="33"/>
    </row>
    <row r="10" spans="1:10" x14ac:dyDescent="0.25">
      <c r="A10" s="13" t="s">
        <v>10</v>
      </c>
      <c r="B10" s="2" t="s">
        <v>1303</v>
      </c>
      <c r="C10" s="41">
        <v>0</v>
      </c>
      <c r="D10" s="32"/>
      <c r="E10" s="33"/>
      <c r="F10" s="33"/>
      <c r="G10" s="33"/>
      <c r="H10" s="33"/>
      <c r="I10" s="33"/>
      <c r="J10" s="33"/>
    </row>
    <row r="11" spans="1:10" x14ac:dyDescent="0.25">
      <c r="A11" s="13" t="s">
        <v>11</v>
      </c>
      <c r="B11" s="2" t="s">
        <v>1304</v>
      </c>
      <c r="C11" s="41">
        <v>1</v>
      </c>
      <c r="D11" s="32"/>
      <c r="E11" s="33"/>
      <c r="F11" s="33"/>
      <c r="G11" s="33"/>
      <c r="H11" s="33"/>
      <c r="I11" s="33"/>
      <c r="J11" s="33"/>
    </row>
    <row r="12" spans="1:10" x14ac:dyDescent="0.25">
      <c r="A12" s="13" t="s">
        <v>12</v>
      </c>
      <c r="B12" s="2" t="s">
        <v>1305</v>
      </c>
      <c r="C12" s="41">
        <v>0</v>
      </c>
      <c r="D12" s="32"/>
      <c r="E12" s="33"/>
      <c r="F12" s="33"/>
      <c r="G12" s="33"/>
      <c r="H12" s="33"/>
      <c r="I12" s="33"/>
      <c r="J12" s="33"/>
    </row>
    <row r="13" spans="1:10" x14ac:dyDescent="0.25">
      <c r="A13" s="13" t="s">
        <v>13</v>
      </c>
      <c r="B13" s="2">
        <v>500</v>
      </c>
      <c r="C13" s="41">
        <v>1</v>
      </c>
      <c r="D13" s="32"/>
      <c r="E13" s="33"/>
      <c r="F13" s="33"/>
      <c r="G13" s="33"/>
      <c r="H13" s="33"/>
      <c r="I13" s="33"/>
      <c r="J13" s="33"/>
    </row>
    <row r="14" spans="1:10" x14ac:dyDescent="0.25">
      <c r="A14" s="5" t="s">
        <v>973</v>
      </c>
      <c r="B14" s="13"/>
      <c r="C14" s="41">
        <v>18</v>
      </c>
      <c r="D14" s="32"/>
      <c r="E14" s="33"/>
      <c r="F14" s="33"/>
      <c r="G14" s="33"/>
      <c r="H14" s="33"/>
      <c r="I14" s="33"/>
      <c r="J14" s="33"/>
    </row>
    <row r="15" spans="1:10" x14ac:dyDescent="0.25">
      <c r="A15" s="33"/>
      <c r="B15" s="33"/>
      <c r="C15" s="33"/>
      <c r="D15" s="32"/>
      <c r="E15" s="33"/>
      <c r="F15" s="33"/>
      <c r="G15" s="33"/>
      <c r="H15" s="33"/>
      <c r="I15" s="33"/>
      <c r="J15" s="33"/>
    </row>
    <row r="16" spans="1:10" hidden="1" x14ac:dyDescent="0.25">
      <c r="A16" s="33"/>
    </row>
  </sheetData>
  <sheetProtection algorithmName="SHA-512" hashValue="fmc1nKurAFWSGSvRE3jSfzcolwEXMSo3oxsPtg84C0ZL1oUSlNesPAGLoo5SDi6rrf3nQEdjTCKmQ3mLO0guMA==" saltValue="PlXZDjpHpfgg7ZGeqVOhHg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 xr:uid="{00000000-0004-0000-1800-000000000000}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hidden="1" customWidth="1"/>
    <col min="2" max="2" width="20.42578125" hidden="1" customWidth="1"/>
    <col min="3" max="3" width="13.85546875" customWidth="1"/>
    <col min="4" max="4" width="87.42578125" customWidth="1"/>
    <col min="5" max="5" width="14.42578125" customWidth="1"/>
    <col min="6" max="6" width="6" customWidth="1"/>
    <col min="7" max="7" width="13.5703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896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INDEX(LivData,MATCH($D$3,LivNavn,0),MATCH("regnr",LivVar,0))</f>
        <v>63028</v>
      </c>
      <c r="E5" s="77"/>
    </row>
    <row r="6" spans="1:5" x14ac:dyDescent="0.25"/>
    <row r="7" spans="1:5" ht="30" customHeight="1" x14ac:dyDescent="0.25">
      <c r="C7" s="53" t="s">
        <v>1310</v>
      </c>
      <c r="D7" s="54"/>
      <c r="E7" s="55"/>
    </row>
    <row r="8" spans="1:5" ht="15" customHeight="1" x14ac:dyDescent="0.25">
      <c r="C8" s="56" t="s">
        <v>187</v>
      </c>
      <c r="D8" s="56"/>
      <c r="E8" s="56"/>
    </row>
    <row r="9" spans="1:5" ht="31.5" customHeight="1" x14ac:dyDescent="0.25">
      <c r="A9" s="7" t="s">
        <v>245</v>
      </c>
      <c r="B9" s="10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t="str">
        <f>"Res_"&amp;A10&amp;"_"&amp;$B$9</f>
        <v>Res_BM_BeY</v>
      </c>
      <c r="C10" s="1" t="s">
        <v>5</v>
      </c>
      <c r="D10" s="1" t="s">
        <v>0</v>
      </c>
      <c r="E10" s="11">
        <f t="shared" ref="E10:E44" si="0">INDEX(LivData,MATCH($D$3,LivNavn,0),MATCH($B10,LivVar,0))</f>
        <v>16079</v>
      </c>
    </row>
    <row r="11" spans="1:5" x14ac:dyDescent="0.25">
      <c r="A11" s="8" t="s">
        <v>314</v>
      </c>
      <c r="B11" t="str">
        <f t="shared" ref="B11:B44" si="1">"Res_"&amp;A11&amp;"_"&amp;$B$9</f>
        <v>Res_AFp_BeY</v>
      </c>
      <c r="C11" s="1" t="s">
        <v>6</v>
      </c>
      <c r="D11" s="1" t="s">
        <v>86</v>
      </c>
      <c r="E11" s="11">
        <f t="shared" si="0"/>
        <v>-1631</v>
      </c>
    </row>
    <row r="12" spans="1:5" x14ac:dyDescent="0.25">
      <c r="A12" s="8" t="s">
        <v>246</v>
      </c>
      <c r="B12" t="str">
        <f t="shared" si="1"/>
        <v>Res_PMTot_BeY</v>
      </c>
      <c r="C12" s="4" t="s">
        <v>7</v>
      </c>
      <c r="D12" s="4" t="s">
        <v>1</v>
      </c>
      <c r="E12" s="11">
        <f t="shared" si="0"/>
        <v>14448</v>
      </c>
    </row>
    <row r="13" spans="1:5" x14ac:dyDescent="0.25">
      <c r="A13" s="8" t="s">
        <v>280</v>
      </c>
      <c r="B13" t="str">
        <f t="shared" si="1"/>
        <v>Res_IndT_BeY</v>
      </c>
      <c r="C13" s="1" t="s">
        <v>8</v>
      </c>
      <c r="D13" s="1" t="s">
        <v>2</v>
      </c>
      <c r="E13" s="11">
        <f t="shared" si="0"/>
        <v>0</v>
      </c>
    </row>
    <row r="14" spans="1:5" x14ac:dyDescent="0.25">
      <c r="A14" s="8" t="s">
        <v>281</v>
      </c>
      <c r="B14" t="str">
        <f t="shared" si="1"/>
        <v>Res_IndA_BeY</v>
      </c>
      <c r="C14" s="1" t="s">
        <v>9</v>
      </c>
      <c r="D14" s="1" t="s">
        <v>3</v>
      </c>
      <c r="E14" s="11">
        <f t="shared" si="0"/>
        <v>0</v>
      </c>
    </row>
    <row r="15" spans="1:5" x14ac:dyDescent="0.25">
      <c r="A15" s="8" t="s">
        <v>282</v>
      </c>
      <c r="B15" t="str">
        <f t="shared" si="1"/>
        <v>Res_IndE_BeY</v>
      </c>
      <c r="C15" s="1" t="s">
        <v>10</v>
      </c>
      <c r="D15" s="1" t="s">
        <v>4</v>
      </c>
      <c r="E15" s="11">
        <f t="shared" si="0"/>
        <v>0</v>
      </c>
    </row>
    <row r="16" spans="1:5" x14ac:dyDescent="0.25">
      <c r="A16" s="8" t="s">
        <v>315</v>
      </c>
      <c r="B16" t="str">
        <f t="shared" si="1"/>
        <v>Res_RiU_BeY</v>
      </c>
      <c r="C16" s="1" t="s">
        <v>11</v>
      </c>
      <c r="D16" s="1" t="s">
        <v>46</v>
      </c>
      <c r="E16" s="11">
        <f t="shared" si="0"/>
        <v>55686</v>
      </c>
    </row>
    <row r="17" spans="1:5" x14ac:dyDescent="0.25">
      <c r="A17" s="8" t="s">
        <v>283</v>
      </c>
      <c r="B17" t="str">
        <f t="shared" si="1"/>
        <v>Res_Kurs_BeY</v>
      </c>
      <c r="C17" s="1" t="s">
        <v>12</v>
      </c>
      <c r="D17" s="1" t="s">
        <v>47</v>
      </c>
      <c r="E17" s="11">
        <f t="shared" si="0"/>
        <v>-486937</v>
      </c>
    </row>
    <row r="18" spans="1:5" x14ac:dyDescent="0.25">
      <c r="A18" s="8" t="s">
        <v>316</v>
      </c>
      <c r="B18" t="str">
        <f t="shared" si="1"/>
        <v>Res_Rug_BeY</v>
      </c>
      <c r="C18" s="1" t="s">
        <v>13</v>
      </c>
      <c r="D18" s="1" t="s">
        <v>48</v>
      </c>
      <c r="E18" s="11">
        <f t="shared" si="0"/>
        <v>-1506</v>
      </c>
    </row>
    <row r="19" spans="1:5" x14ac:dyDescent="0.25">
      <c r="A19" s="8" t="s">
        <v>284</v>
      </c>
      <c r="B19" t="str">
        <f t="shared" si="1"/>
        <v>Res_AdmV_BeY</v>
      </c>
      <c r="C19" s="1" t="s">
        <v>14</v>
      </c>
      <c r="D19" s="1" t="s">
        <v>49</v>
      </c>
      <c r="E19" s="11">
        <f t="shared" si="0"/>
        <v>-10873</v>
      </c>
    </row>
    <row r="20" spans="1:5" ht="15.75" customHeight="1" x14ac:dyDescent="0.25">
      <c r="A20" s="8" t="s">
        <v>381</v>
      </c>
      <c r="B20" t="str">
        <f t="shared" si="1"/>
        <v>Res_iaTot_BeY</v>
      </c>
      <c r="C20" s="4" t="s">
        <v>15</v>
      </c>
      <c r="D20" s="4" t="s">
        <v>50</v>
      </c>
      <c r="E20" s="11">
        <f t="shared" si="0"/>
        <v>-443630</v>
      </c>
    </row>
    <row r="21" spans="1:5" x14ac:dyDescent="0.25">
      <c r="A21" s="8" t="s">
        <v>285</v>
      </c>
      <c r="B21" t="str">
        <f t="shared" si="1"/>
        <v>Res_Pas_BeY</v>
      </c>
      <c r="C21" s="1" t="s">
        <v>16</v>
      </c>
      <c r="D21" s="1" t="s">
        <v>51</v>
      </c>
      <c r="E21" s="11">
        <f t="shared" si="0"/>
        <v>59071</v>
      </c>
    </row>
    <row r="22" spans="1:5" x14ac:dyDescent="0.25">
      <c r="A22" s="8" t="s">
        <v>317</v>
      </c>
      <c r="B22" t="str">
        <f t="shared" si="1"/>
        <v>Res_UbY_BeY</v>
      </c>
      <c r="C22" s="1" t="s">
        <v>17</v>
      </c>
      <c r="D22" s="1" t="s">
        <v>52</v>
      </c>
      <c r="E22" s="11">
        <f t="shared" si="0"/>
        <v>-285470</v>
      </c>
    </row>
    <row r="23" spans="1:5" x14ac:dyDescent="0.25">
      <c r="A23" s="8" t="s">
        <v>318</v>
      </c>
      <c r="B23" t="str">
        <f t="shared" si="1"/>
        <v>Res_MGd_BeY</v>
      </c>
      <c r="C23" s="1" t="s">
        <v>18</v>
      </c>
      <c r="D23" s="1" t="s">
        <v>53</v>
      </c>
      <c r="E23" s="11">
        <f t="shared" si="0"/>
        <v>3524</v>
      </c>
    </row>
    <row r="24" spans="1:5" x14ac:dyDescent="0.25">
      <c r="A24" s="8" t="s">
        <v>286</v>
      </c>
      <c r="B24" t="str">
        <f t="shared" si="1"/>
        <v>Res_YTot_BeY</v>
      </c>
      <c r="C24" s="4" t="s">
        <v>19</v>
      </c>
      <c r="D24" s="4" t="s">
        <v>189</v>
      </c>
      <c r="E24" s="11">
        <f t="shared" si="0"/>
        <v>-281946</v>
      </c>
    </row>
    <row r="25" spans="1:5" x14ac:dyDescent="0.25">
      <c r="A25" s="8" t="s">
        <v>287</v>
      </c>
      <c r="B25" t="str">
        <f t="shared" si="1"/>
        <v>Res_LP_BeY</v>
      </c>
      <c r="C25" s="1" t="s">
        <v>20</v>
      </c>
      <c r="D25" s="1" t="s">
        <v>243</v>
      </c>
      <c r="E25" s="11">
        <f t="shared" si="0"/>
        <v>641658</v>
      </c>
    </row>
    <row r="26" spans="1:5" x14ac:dyDescent="0.25">
      <c r="A26" s="8" t="s">
        <v>288</v>
      </c>
      <c r="B26" t="str">
        <f t="shared" si="1"/>
        <v>Res_GLP_BeY</v>
      </c>
      <c r="C26" s="1" t="s">
        <v>21</v>
      </c>
      <c r="D26" s="1" t="s">
        <v>56</v>
      </c>
      <c r="E26" s="11">
        <f t="shared" si="0"/>
        <v>-3182</v>
      </c>
    </row>
    <row r="27" spans="1:5" x14ac:dyDescent="0.25">
      <c r="A27" s="8" t="s">
        <v>289</v>
      </c>
      <c r="B27" t="str">
        <f t="shared" si="1"/>
        <v>Res_LPTot_BeY</v>
      </c>
      <c r="C27" s="4" t="s">
        <v>22</v>
      </c>
      <c r="D27" s="4" t="s">
        <v>190</v>
      </c>
      <c r="E27" s="11">
        <f t="shared" si="0"/>
        <v>638476</v>
      </c>
    </row>
    <row r="28" spans="1:5" x14ac:dyDescent="0.25">
      <c r="A28" s="8" t="s">
        <v>290</v>
      </c>
      <c r="B28" t="str">
        <f t="shared" si="1"/>
        <v>Res_Fm_BeY</v>
      </c>
      <c r="C28" s="1" t="s">
        <v>23</v>
      </c>
      <c r="D28" s="1" t="s">
        <v>191</v>
      </c>
      <c r="E28" s="11">
        <f t="shared" si="0"/>
        <v>0</v>
      </c>
    </row>
    <row r="29" spans="1:5" x14ac:dyDescent="0.25">
      <c r="A29" s="8" t="s">
        <v>382</v>
      </c>
      <c r="B29" t="str">
        <f t="shared" si="1"/>
        <v>Res_Okap_BeY</v>
      </c>
      <c r="C29" s="1" t="s">
        <v>24</v>
      </c>
      <c r="D29" s="1" t="s">
        <v>192</v>
      </c>
      <c r="E29" s="11">
        <f t="shared" si="0"/>
        <v>0</v>
      </c>
    </row>
    <row r="30" spans="1:5" x14ac:dyDescent="0.25">
      <c r="A30" s="8" t="s">
        <v>292</v>
      </c>
      <c r="B30" t="str">
        <f t="shared" si="1"/>
        <v>Res_Eom_BeY</v>
      </c>
      <c r="C30" s="1" t="s">
        <v>25</v>
      </c>
      <c r="D30" s="1" t="s">
        <v>57</v>
      </c>
      <c r="E30" s="11">
        <f t="shared" si="0"/>
        <v>0</v>
      </c>
    </row>
    <row r="31" spans="1:5" x14ac:dyDescent="0.25">
      <c r="A31" s="8" t="s">
        <v>293</v>
      </c>
      <c r="B31" t="str">
        <f t="shared" si="1"/>
        <v>Res_Aom_BeY</v>
      </c>
      <c r="C31" s="1" t="s">
        <v>26</v>
      </c>
      <c r="D31" s="1" t="s">
        <v>92</v>
      </c>
      <c r="E31" s="11">
        <f t="shared" si="0"/>
        <v>-25859</v>
      </c>
    </row>
    <row r="32" spans="1:5" x14ac:dyDescent="0.25">
      <c r="A32" s="8" t="s">
        <v>383</v>
      </c>
      <c r="B32" t="str">
        <f t="shared" si="1"/>
        <v>Res_RTv_BeY</v>
      </c>
      <c r="C32" s="1" t="s">
        <v>27</v>
      </c>
      <c r="D32" s="1" t="s">
        <v>58</v>
      </c>
      <c r="E32" s="11">
        <f t="shared" si="0"/>
        <v>6407</v>
      </c>
    </row>
    <row r="33" spans="1:5" x14ac:dyDescent="0.25">
      <c r="A33" s="8" t="s">
        <v>319</v>
      </c>
      <c r="B33" t="str">
        <f t="shared" si="1"/>
        <v>Res_PGG_BeY</v>
      </c>
      <c r="C33" s="1" t="s">
        <v>28</v>
      </c>
      <c r="D33" s="1" t="s">
        <v>93</v>
      </c>
      <c r="E33" s="11">
        <f t="shared" si="0"/>
        <v>0</v>
      </c>
    </row>
    <row r="34" spans="1:5" x14ac:dyDescent="0.25">
      <c r="A34" s="8" t="s">
        <v>294</v>
      </c>
      <c r="B34" t="str">
        <f t="shared" si="1"/>
        <v>Res_DTot_BeY</v>
      </c>
      <c r="C34" s="4" t="s">
        <v>29</v>
      </c>
      <c r="D34" s="5" t="s">
        <v>201</v>
      </c>
      <c r="E34" s="11">
        <f t="shared" si="0"/>
        <v>-19452</v>
      </c>
    </row>
    <row r="35" spans="1:5" x14ac:dyDescent="0.25">
      <c r="A35" s="8" t="s">
        <v>326</v>
      </c>
      <c r="B35" t="str">
        <f t="shared" si="1"/>
        <v>Res_Oia_BeY</v>
      </c>
      <c r="C35" s="1" t="s">
        <v>30</v>
      </c>
      <c r="D35" s="1" t="s">
        <v>59</v>
      </c>
      <c r="E35" s="11">
        <f t="shared" si="0"/>
        <v>38642</v>
      </c>
    </row>
    <row r="36" spans="1:5" x14ac:dyDescent="0.25">
      <c r="A36" s="8" t="s">
        <v>320</v>
      </c>
      <c r="B36" t="str">
        <f t="shared" si="1"/>
        <v>Res_FPTot_BeY</v>
      </c>
      <c r="C36" s="4" t="s">
        <v>31</v>
      </c>
      <c r="D36" s="4" t="s">
        <v>193</v>
      </c>
      <c r="E36" s="11">
        <f t="shared" si="0"/>
        <v>5609</v>
      </c>
    </row>
    <row r="37" spans="1:5" x14ac:dyDescent="0.25">
      <c r="A37" s="8" t="s">
        <v>321</v>
      </c>
      <c r="B37" t="str">
        <f t="shared" si="1"/>
        <v>Res_RSU_BeY</v>
      </c>
      <c r="C37" s="1" t="s">
        <v>32</v>
      </c>
      <c r="D37" s="1" t="s">
        <v>60</v>
      </c>
      <c r="E37" s="11">
        <f t="shared" si="0"/>
        <v>-33</v>
      </c>
    </row>
    <row r="38" spans="1:5" x14ac:dyDescent="0.25">
      <c r="A38" s="8" t="s">
        <v>384</v>
      </c>
      <c r="B38" t="str">
        <f t="shared" si="1"/>
        <v>Res_Ekia_BeY</v>
      </c>
      <c r="C38" s="1" t="s">
        <v>33</v>
      </c>
      <c r="D38" s="1" t="s">
        <v>61</v>
      </c>
      <c r="E38" s="11">
        <f t="shared" si="0"/>
        <v>-38618</v>
      </c>
    </row>
    <row r="39" spans="1:5" x14ac:dyDescent="0.25">
      <c r="A39" s="8" t="s">
        <v>385</v>
      </c>
      <c r="B39" t="str">
        <f t="shared" si="1"/>
        <v>Res_Xind_BeY</v>
      </c>
      <c r="C39" s="1" t="s">
        <v>34</v>
      </c>
      <c r="D39" s="1" t="s">
        <v>62</v>
      </c>
      <c r="E39" s="11">
        <f t="shared" si="0"/>
        <v>0</v>
      </c>
    </row>
    <row r="40" spans="1:5" x14ac:dyDescent="0.25">
      <c r="A40" s="8" t="s">
        <v>386</v>
      </c>
      <c r="B40" t="str">
        <f t="shared" si="1"/>
        <v>Res_Xomk_BeY</v>
      </c>
      <c r="C40" s="1" t="s">
        <v>35</v>
      </c>
      <c r="D40" s="1" t="s">
        <v>194</v>
      </c>
      <c r="E40" s="11">
        <f t="shared" si="0"/>
        <v>-2003</v>
      </c>
    </row>
    <row r="41" spans="1:5" x14ac:dyDescent="0.25">
      <c r="A41" s="8" t="s">
        <v>295</v>
      </c>
      <c r="B41" t="str">
        <f t="shared" si="1"/>
        <v>Res_ROA_BeY</v>
      </c>
      <c r="C41" s="1" t="s">
        <v>36</v>
      </c>
      <c r="D41" s="1" t="s">
        <v>63</v>
      </c>
      <c r="E41" s="11">
        <f t="shared" si="0"/>
        <v>0</v>
      </c>
    </row>
    <row r="42" spans="1:5" x14ac:dyDescent="0.25">
      <c r="A42" s="8" t="s">
        <v>325</v>
      </c>
      <c r="B42" t="str">
        <f t="shared" si="1"/>
        <v>Res_RfSTot_BeY</v>
      </c>
      <c r="C42" s="4" t="s">
        <v>37</v>
      </c>
      <c r="D42" s="4" t="s">
        <v>403</v>
      </c>
      <c r="E42" s="11">
        <f t="shared" si="0"/>
        <v>-35045</v>
      </c>
    </row>
    <row r="43" spans="1:5" x14ac:dyDescent="0.25">
      <c r="A43" s="8" t="s">
        <v>296</v>
      </c>
      <c r="B43" t="str">
        <f t="shared" si="1"/>
        <v>Res_SEk_BeY</v>
      </c>
      <c r="C43" s="1" t="s">
        <v>38</v>
      </c>
      <c r="D43" s="1" t="s">
        <v>64</v>
      </c>
      <c r="E43" s="11">
        <f t="shared" si="0"/>
        <v>881</v>
      </c>
    </row>
    <row r="44" spans="1:5" x14ac:dyDescent="0.25">
      <c r="A44" s="8" t="s">
        <v>269</v>
      </c>
      <c r="B44" t="str">
        <f t="shared" si="1"/>
        <v>Res_ResTot_BeY</v>
      </c>
      <c r="C44" s="4" t="s">
        <v>39</v>
      </c>
      <c r="D44" s="4" t="s">
        <v>195</v>
      </c>
      <c r="E44" s="11">
        <f t="shared" si="0"/>
        <v>-34164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t="str">
        <f t="shared" ref="B47:B66" si="2">"Res_"&amp;A47&amp;"_"&amp;$B$9</f>
        <v>Res_SB_BeY</v>
      </c>
      <c r="C47" s="1" t="s">
        <v>40</v>
      </c>
      <c r="D47" s="1" t="s">
        <v>85</v>
      </c>
      <c r="E47" s="11">
        <f t="shared" ref="E47:E66" si="3">INDEX(LivData,MATCH($D$3,LivNavn,0),MATCH($B47,LivVar,0))</f>
        <v>298</v>
      </c>
    </row>
    <row r="48" spans="1:5" x14ac:dyDescent="0.25">
      <c r="A48" s="8" t="s">
        <v>322</v>
      </c>
      <c r="B48" t="str">
        <f t="shared" si="2"/>
        <v>Res_SAF_BeY</v>
      </c>
      <c r="C48" s="1" t="s">
        <v>41</v>
      </c>
      <c r="D48" s="1" t="s">
        <v>86</v>
      </c>
      <c r="E48" s="11">
        <f t="shared" si="3"/>
        <v>0</v>
      </c>
    </row>
    <row r="49" spans="1:5" x14ac:dyDescent="0.25">
      <c r="A49" s="8" t="s">
        <v>323</v>
      </c>
      <c r="B49" t="str">
        <f t="shared" si="2"/>
        <v>Res_SPh_BeY</v>
      </c>
      <c r="C49" s="1" t="s">
        <v>42</v>
      </c>
      <c r="D49" s="1" t="s">
        <v>87</v>
      </c>
      <c r="E49" s="11">
        <f t="shared" si="3"/>
        <v>0</v>
      </c>
    </row>
    <row r="50" spans="1:5" x14ac:dyDescent="0.25">
      <c r="A50" s="8" t="s">
        <v>313</v>
      </c>
      <c r="B50" t="str">
        <f t="shared" si="2"/>
        <v>Res_SFRm_BeY</v>
      </c>
      <c r="C50" s="1" t="s">
        <v>43</v>
      </c>
      <c r="D50" s="1" t="s">
        <v>196</v>
      </c>
      <c r="E50" s="11">
        <f t="shared" si="3"/>
        <v>0</v>
      </c>
    </row>
    <row r="51" spans="1:5" x14ac:dyDescent="0.25">
      <c r="A51" s="8" t="s">
        <v>298</v>
      </c>
      <c r="B51" t="str">
        <f t="shared" si="2"/>
        <v>Res_SGP_BeY</v>
      </c>
      <c r="C51" s="1" t="s">
        <v>44</v>
      </c>
      <c r="D51" s="1" t="s">
        <v>88</v>
      </c>
      <c r="E51" s="11">
        <f t="shared" si="3"/>
        <v>0</v>
      </c>
    </row>
    <row r="52" spans="1:5" x14ac:dyDescent="0.25">
      <c r="A52" s="8" t="s">
        <v>309</v>
      </c>
      <c r="B52" t="str">
        <f t="shared" si="2"/>
        <v>Res_SPTot_BeY</v>
      </c>
      <c r="C52" s="4" t="s">
        <v>45</v>
      </c>
      <c r="D52" s="4" t="s">
        <v>198</v>
      </c>
      <c r="E52" s="11">
        <f t="shared" si="3"/>
        <v>298</v>
      </c>
    </row>
    <row r="53" spans="1:5" x14ac:dyDescent="0.25">
      <c r="A53" s="8" t="s">
        <v>299</v>
      </c>
      <c r="B53" t="str">
        <f t="shared" si="2"/>
        <v>Res_SFR_BeY</v>
      </c>
      <c r="C53" s="1" t="s">
        <v>66</v>
      </c>
      <c r="D53" s="1" t="s">
        <v>89</v>
      </c>
      <c r="E53" s="11">
        <f t="shared" si="3"/>
        <v>0</v>
      </c>
    </row>
    <row r="54" spans="1:5" x14ac:dyDescent="0.25">
      <c r="A54" s="8" t="s">
        <v>300</v>
      </c>
      <c r="B54" t="str">
        <f t="shared" si="2"/>
        <v>Res_SUE_BeY</v>
      </c>
      <c r="C54" s="1" t="s">
        <v>67</v>
      </c>
      <c r="D54" s="1" t="s">
        <v>90</v>
      </c>
      <c r="E54" s="11">
        <f t="shared" si="3"/>
        <v>-122</v>
      </c>
    </row>
    <row r="55" spans="1:5" x14ac:dyDescent="0.25">
      <c r="A55" s="8" t="s">
        <v>301</v>
      </c>
      <c r="B55" t="str">
        <f t="shared" si="2"/>
        <v>Res_SMG_BeY</v>
      </c>
      <c r="C55" s="1" t="s">
        <v>68</v>
      </c>
      <c r="D55" s="1" t="s">
        <v>53</v>
      </c>
      <c r="E55" s="11">
        <f t="shared" si="3"/>
        <v>0</v>
      </c>
    </row>
    <row r="56" spans="1:5" x14ac:dyDescent="0.25">
      <c r="A56" s="8" t="s">
        <v>302</v>
      </c>
      <c r="B56" t="str">
        <f t="shared" si="2"/>
        <v>Res_SEh_BeY</v>
      </c>
      <c r="C56" s="1" t="s">
        <v>69</v>
      </c>
      <c r="D56" s="1" t="s">
        <v>54</v>
      </c>
      <c r="E56" s="11">
        <f t="shared" si="3"/>
        <v>4</v>
      </c>
    </row>
    <row r="57" spans="1:5" x14ac:dyDescent="0.25">
      <c r="A57" s="8" t="s">
        <v>310</v>
      </c>
      <c r="B57" t="str">
        <f t="shared" si="2"/>
        <v>Res_SRm_BeY</v>
      </c>
      <c r="C57" s="1" t="s">
        <v>70</v>
      </c>
      <c r="D57" s="1" t="s">
        <v>197</v>
      </c>
      <c r="E57" s="11">
        <f t="shared" si="3"/>
        <v>0</v>
      </c>
    </row>
    <row r="58" spans="1:5" x14ac:dyDescent="0.25">
      <c r="A58" s="8" t="s">
        <v>303</v>
      </c>
      <c r="B58" t="str">
        <f t="shared" si="2"/>
        <v>Res_SGEh_BeY</v>
      </c>
      <c r="C58" s="1" t="s">
        <v>71</v>
      </c>
      <c r="D58" s="1" t="s">
        <v>55</v>
      </c>
      <c r="E58" s="11">
        <f t="shared" si="3"/>
        <v>0</v>
      </c>
    </row>
    <row r="59" spans="1:5" x14ac:dyDescent="0.25">
      <c r="A59" s="8" t="s">
        <v>311</v>
      </c>
      <c r="B59" t="str">
        <f t="shared" si="2"/>
        <v>Res_SETot_BeY</v>
      </c>
      <c r="C59" s="4" t="s">
        <v>72</v>
      </c>
      <c r="D59" s="5" t="s">
        <v>199</v>
      </c>
      <c r="E59" s="11">
        <f t="shared" si="3"/>
        <v>-118</v>
      </c>
    </row>
    <row r="60" spans="1:5" x14ac:dyDescent="0.25">
      <c r="A60" s="8" t="s">
        <v>304</v>
      </c>
      <c r="B60" t="str">
        <f t="shared" si="2"/>
        <v>Res_SBP_BeY</v>
      </c>
      <c r="C60" s="1" t="s">
        <v>73</v>
      </c>
      <c r="D60" s="1" t="s">
        <v>91</v>
      </c>
      <c r="E60" s="11">
        <f t="shared" si="3"/>
        <v>0</v>
      </c>
    </row>
    <row r="61" spans="1:5" x14ac:dyDescent="0.25">
      <c r="A61" s="8" t="s">
        <v>305</v>
      </c>
      <c r="B61" t="str">
        <f t="shared" si="2"/>
        <v>Res_SEom_BeY</v>
      </c>
      <c r="C61" s="1" t="s">
        <v>74</v>
      </c>
      <c r="D61" s="1" t="s">
        <v>57</v>
      </c>
      <c r="E61" s="11">
        <f t="shared" si="3"/>
        <v>0</v>
      </c>
    </row>
    <row r="62" spans="1:5" x14ac:dyDescent="0.25">
      <c r="A62" s="8" t="s">
        <v>306</v>
      </c>
      <c r="B62" t="str">
        <f t="shared" si="2"/>
        <v>Res_SAdm_BeY</v>
      </c>
      <c r="C62" s="1" t="s">
        <v>75</v>
      </c>
      <c r="D62" s="1" t="s">
        <v>92</v>
      </c>
      <c r="E62" s="11">
        <f t="shared" si="3"/>
        <v>-189</v>
      </c>
    </row>
    <row r="63" spans="1:5" x14ac:dyDescent="0.25">
      <c r="A63" s="8" t="s">
        <v>324</v>
      </c>
      <c r="B63" t="str">
        <f t="shared" si="2"/>
        <v>Res_SPGG_BeY</v>
      </c>
      <c r="C63" s="1" t="s">
        <v>76</v>
      </c>
      <c r="D63" s="1" t="s">
        <v>93</v>
      </c>
      <c r="E63" s="11">
        <f t="shared" si="3"/>
        <v>0</v>
      </c>
    </row>
    <row r="64" spans="1:5" x14ac:dyDescent="0.25">
      <c r="A64" s="8" t="s">
        <v>307</v>
      </c>
      <c r="B64" t="str">
        <f t="shared" si="2"/>
        <v>Res_SDTot_BeY</v>
      </c>
      <c r="C64" s="4" t="s">
        <v>77</v>
      </c>
      <c r="D64" s="4" t="s">
        <v>200</v>
      </c>
      <c r="E64" s="11">
        <f t="shared" si="3"/>
        <v>-189</v>
      </c>
    </row>
    <row r="65" spans="1:5" x14ac:dyDescent="0.25">
      <c r="A65" s="8" t="s">
        <v>308</v>
      </c>
      <c r="B65" t="str">
        <f t="shared" si="2"/>
        <v>Res_SSU_BeY</v>
      </c>
      <c r="C65" s="1" t="s">
        <v>78</v>
      </c>
      <c r="D65" s="1" t="s">
        <v>94</v>
      </c>
      <c r="E65" s="11">
        <f t="shared" si="3"/>
        <v>-24</v>
      </c>
    </row>
    <row r="66" spans="1:5" ht="26.25" customHeight="1" x14ac:dyDescent="0.25">
      <c r="A66" s="8" t="s">
        <v>312</v>
      </c>
      <c r="B66" t="str">
        <f t="shared" si="2"/>
        <v>Res_SRTot_BeY</v>
      </c>
      <c r="C66" s="4" t="s">
        <v>79</v>
      </c>
      <c r="D66" s="5" t="s">
        <v>202</v>
      </c>
      <c r="E66" s="11">
        <f t="shared" si="3"/>
        <v>-33</v>
      </c>
    </row>
    <row r="67" spans="1:5" x14ac:dyDescent="0.25"/>
  </sheetData>
  <sheetProtection algorithmName="SHA-512" hashValue="NmiPe7sGuexc2fiVw4yXQ7Ie1z7faIbuhaBYrXHBuBq+E9X8YLJWbRGR84ihBcF/Oes8s0nQ8O1JKv7bUV/iOw==" saltValue="L17COLR6JqID1L0Cm9RC6Q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12.5703125" bestFit="1" customWidth="1"/>
    <col min="4" max="4" width="109.5703125" customWidth="1"/>
    <col min="5" max="5" width="14.425781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1431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INDEX(LivData,MATCH($D$3,LivNavn,0),MATCH("regnr",LivVar,0))</f>
        <v>63000</v>
      </c>
      <c r="E5" s="77"/>
    </row>
    <row r="6" spans="1:5" x14ac:dyDescent="0.25"/>
    <row r="7" spans="1:5" ht="30" customHeight="1" x14ac:dyDescent="0.25">
      <c r="C7" s="58" t="s">
        <v>1311</v>
      </c>
      <c r="D7" s="59"/>
      <c r="E7" s="60"/>
    </row>
    <row r="8" spans="1:5" ht="15" customHeight="1" x14ac:dyDescent="0.25">
      <c r="C8" s="61" t="s">
        <v>187</v>
      </c>
      <c r="D8" s="62"/>
      <c r="E8" s="63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t="str">
        <f>"Bal_"&amp;$B$10&amp;"_"&amp;$A11</f>
        <v>Bal_AkPa_iak</v>
      </c>
      <c r="C11" s="1" t="s">
        <v>5</v>
      </c>
      <c r="D11" s="1" t="s">
        <v>96</v>
      </c>
      <c r="E11" s="11">
        <f t="shared" ref="E11:E55" si="0">INDEX(LivData,MATCH($D$3,LivNavn,0),MATCH($B11,LivVar,0))</f>
        <v>0</v>
      </c>
    </row>
    <row r="12" spans="1:5" x14ac:dyDescent="0.25">
      <c r="A12" s="3" t="s">
        <v>248</v>
      </c>
      <c r="B12" t="str">
        <f t="shared" ref="B12:B55" si="1">"Bal_"&amp;$B$10&amp;"_"&amp;$A12</f>
        <v>Bal_AkPa_Dm</v>
      </c>
      <c r="C12" s="1" t="s">
        <v>6</v>
      </c>
      <c r="D12" s="1" t="s">
        <v>97</v>
      </c>
      <c r="E12" s="11">
        <f t="shared" si="0"/>
        <v>938</v>
      </c>
    </row>
    <row r="13" spans="1:5" x14ac:dyDescent="0.25">
      <c r="A13" s="3" t="s">
        <v>249</v>
      </c>
      <c r="B13" t="str">
        <f t="shared" si="1"/>
        <v>Bal_AkPa_Dejd</v>
      </c>
      <c r="C13" s="1" t="s">
        <v>7</v>
      </c>
      <c r="D13" s="1" t="s">
        <v>98</v>
      </c>
      <c r="E13" s="11">
        <f t="shared" si="0"/>
        <v>0</v>
      </c>
    </row>
    <row r="14" spans="1:5" x14ac:dyDescent="0.25">
      <c r="A14" s="3" t="s">
        <v>327</v>
      </c>
      <c r="B14" t="str">
        <f t="shared" si="1"/>
        <v>Bal_AkPa_MATot</v>
      </c>
      <c r="C14" s="4" t="s">
        <v>8</v>
      </c>
      <c r="D14" s="4" t="s">
        <v>99</v>
      </c>
      <c r="E14" s="11">
        <f t="shared" si="0"/>
        <v>938</v>
      </c>
    </row>
    <row r="15" spans="1:5" x14ac:dyDescent="0.25">
      <c r="A15" s="3" t="s">
        <v>375</v>
      </c>
      <c r="B15" t="str">
        <f t="shared" si="1"/>
        <v>Bal_AkPa_iEjd</v>
      </c>
      <c r="C15" s="1" t="s">
        <v>9</v>
      </c>
      <c r="D15" s="1" t="s">
        <v>100</v>
      </c>
      <c r="E15" s="11">
        <f t="shared" si="0"/>
        <v>0</v>
      </c>
    </row>
    <row r="16" spans="1:5" x14ac:dyDescent="0.25">
      <c r="A16" s="3" t="s">
        <v>376</v>
      </c>
      <c r="B16" t="str">
        <f t="shared" si="1"/>
        <v>Bal_AkPa_KapTv</v>
      </c>
      <c r="C16" s="1" t="s">
        <v>10</v>
      </c>
      <c r="D16" s="1" t="s">
        <v>101</v>
      </c>
      <c r="E16" s="11">
        <f t="shared" si="0"/>
        <v>3553838</v>
      </c>
    </row>
    <row r="17" spans="1:5" x14ac:dyDescent="0.25">
      <c r="A17" s="3" t="s">
        <v>377</v>
      </c>
      <c r="B17" t="str">
        <f t="shared" si="1"/>
        <v>Bal_AkPa_UTv</v>
      </c>
      <c r="C17" s="1" t="s">
        <v>11</v>
      </c>
      <c r="D17" s="1" t="s">
        <v>102</v>
      </c>
      <c r="E17" s="11">
        <f t="shared" si="0"/>
        <v>0</v>
      </c>
    </row>
    <row r="18" spans="1:5" x14ac:dyDescent="0.25">
      <c r="A18" s="3" t="s">
        <v>378</v>
      </c>
      <c r="B18" t="str">
        <f t="shared" si="1"/>
        <v>Bal_AkPa_KapAv</v>
      </c>
      <c r="C18" s="1" t="s">
        <v>12</v>
      </c>
      <c r="D18" s="1" t="s">
        <v>103</v>
      </c>
      <c r="E18" s="11">
        <f t="shared" si="0"/>
        <v>90092</v>
      </c>
    </row>
    <row r="19" spans="1:5" x14ac:dyDescent="0.25">
      <c r="A19" s="3" t="s">
        <v>379</v>
      </c>
      <c r="B19" t="str">
        <f t="shared" si="1"/>
        <v>Bal_AkPa_UAv</v>
      </c>
      <c r="C19" s="1" t="s">
        <v>13</v>
      </c>
      <c r="D19" s="1" t="s">
        <v>104</v>
      </c>
      <c r="E19" s="11">
        <f t="shared" si="0"/>
        <v>0</v>
      </c>
    </row>
    <row r="20" spans="1:5" x14ac:dyDescent="0.25">
      <c r="A20" s="3" t="s">
        <v>251</v>
      </c>
      <c r="B20" t="str">
        <f t="shared" si="1"/>
        <v>Bal_AkPa_invTot</v>
      </c>
      <c r="C20" s="4" t="s">
        <v>14</v>
      </c>
      <c r="D20" s="4" t="s">
        <v>105</v>
      </c>
      <c r="E20" s="11">
        <f t="shared" si="0"/>
        <v>3643930</v>
      </c>
    </row>
    <row r="21" spans="1:5" x14ac:dyDescent="0.25">
      <c r="A21" s="3" t="s">
        <v>252</v>
      </c>
      <c r="B21" t="str">
        <f t="shared" si="1"/>
        <v>Bal_AkPa_Kapa</v>
      </c>
      <c r="C21" s="1" t="s">
        <v>15</v>
      </c>
      <c r="D21" s="1" t="s">
        <v>106</v>
      </c>
      <c r="E21" s="11">
        <f t="shared" si="0"/>
        <v>53358542</v>
      </c>
    </row>
    <row r="22" spans="1:5" x14ac:dyDescent="0.25">
      <c r="A22" s="3" t="s">
        <v>253</v>
      </c>
      <c r="B22" t="str">
        <f t="shared" si="1"/>
        <v>Bal_AkPa_invAn</v>
      </c>
      <c r="C22" s="1" t="s">
        <v>16</v>
      </c>
      <c r="D22" s="1" t="s">
        <v>107</v>
      </c>
      <c r="E22" s="11">
        <f t="shared" si="0"/>
        <v>2073508</v>
      </c>
    </row>
    <row r="23" spans="1:5" x14ac:dyDescent="0.25">
      <c r="A23" s="3" t="s">
        <v>399</v>
      </c>
      <c r="B23" t="str">
        <f t="shared" si="1"/>
        <v>Bal_AkPa_ObL</v>
      </c>
      <c r="C23" s="1" t="s">
        <v>17</v>
      </c>
      <c r="D23" s="1" t="s">
        <v>108</v>
      </c>
      <c r="E23" s="11">
        <f t="shared" si="0"/>
        <v>62073402</v>
      </c>
    </row>
    <row r="24" spans="1:5" x14ac:dyDescent="0.25">
      <c r="A24" s="3" t="s">
        <v>254</v>
      </c>
      <c r="B24" t="str">
        <f t="shared" si="1"/>
        <v>Bal_AkPa_AnKi</v>
      </c>
      <c r="C24" s="1" t="s">
        <v>18</v>
      </c>
      <c r="D24" s="1" t="s">
        <v>109</v>
      </c>
      <c r="E24" s="11">
        <f t="shared" si="0"/>
        <v>0</v>
      </c>
    </row>
    <row r="25" spans="1:5" x14ac:dyDescent="0.25">
      <c r="A25" s="3" t="s">
        <v>255</v>
      </c>
      <c r="B25" t="str">
        <f t="shared" si="1"/>
        <v>Bal_AkPa_PUd</v>
      </c>
      <c r="C25" s="1" t="s">
        <v>19</v>
      </c>
      <c r="D25" s="1" t="s">
        <v>110</v>
      </c>
      <c r="E25" s="11">
        <f t="shared" si="0"/>
        <v>0</v>
      </c>
    </row>
    <row r="26" spans="1:5" x14ac:dyDescent="0.25">
      <c r="A26" s="3" t="s">
        <v>256</v>
      </c>
      <c r="B26" t="str">
        <f t="shared" si="1"/>
        <v>Bal_AkPa_Xud</v>
      </c>
      <c r="C26" s="1" t="s">
        <v>20</v>
      </c>
      <c r="D26" s="1" t="s">
        <v>111</v>
      </c>
      <c r="E26" s="11">
        <f t="shared" si="0"/>
        <v>0</v>
      </c>
    </row>
    <row r="27" spans="1:5" x14ac:dyDescent="0.25">
      <c r="A27" s="3" t="s">
        <v>257</v>
      </c>
      <c r="B27" t="str">
        <f t="shared" si="1"/>
        <v>Bal_AkPa_iKre</v>
      </c>
      <c r="C27" s="1" t="s">
        <v>21</v>
      </c>
      <c r="D27" s="1" t="s">
        <v>112</v>
      </c>
      <c r="E27" s="11">
        <f t="shared" si="0"/>
        <v>4766207</v>
      </c>
    </row>
    <row r="28" spans="1:5" x14ac:dyDescent="0.25">
      <c r="A28" s="3" t="s">
        <v>258</v>
      </c>
      <c r="B28" t="str">
        <f t="shared" si="1"/>
        <v>Bal_AkPa_Xinv</v>
      </c>
      <c r="C28" s="1" t="s">
        <v>22</v>
      </c>
      <c r="D28" s="1" t="s">
        <v>113</v>
      </c>
      <c r="E28" s="11">
        <f t="shared" si="0"/>
        <v>14600988</v>
      </c>
    </row>
    <row r="29" spans="1:5" x14ac:dyDescent="0.25">
      <c r="A29" s="3" t="s">
        <v>387</v>
      </c>
      <c r="B29" t="str">
        <f t="shared" si="1"/>
        <v>Bal_AkPa_FinTot</v>
      </c>
      <c r="C29" s="4" t="s">
        <v>23</v>
      </c>
      <c r="D29" s="4" t="s">
        <v>203</v>
      </c>
      <c r="E29" s="11">
        <f t="shared" si="0"/>
        <v>136872646</v>
      </c>
    </row>
    <row r="30" spans="1:5" x14ac:dyDescent="0.25">
      <c r="A30" s="3" t="s">
        <v>259</v>
      </c>
      <c r="B30" t="str">
        <f t="shared" si="1"/>
        <v>Bal_AkPa_Gfd</v>
      </c>
      <c r="C30" s="1" t="s">
        <v>24</v>
      </c>
      <c r="D30" s="1" t="s">
        <v>114</v>
      </c>
      <c r="E30" s="11">
        <f t="shared" si="0"/>
        <v>0</v>
      </c>
    </row>
    <row r="31" spans="1:5" x14ac:dyDescent="0.25">
      <c r="A31" s="3" t="s">
        <v>250</v>
      </c>
      <c r="B31" t="str">
        <f t="shared" si="1"/>
        <v>Bal_AkPa_iakTot</v>
      </c>
      <c r="C31" s="4" t="s">
        <v>25</v>
      </c>
      <c r="D31" s="4" t="s">
        <v>115</v>
      </c>
      <c r="E31" s="11">
        <f t="shared" si="0"/>
        <v>140516575</v>
      </c>
    </row>
    <row r="32" spans="1:5" x14ac:dyDescent="0.25">
      <c r="A32" s="3" t="s">
        <v>328</v>
      </c>
      <c r="B32" t="str">
        <f t="shared" si="1"/>
        <v>Bal_AkPa_iakTM</v>
      </c>
      <c r="C32" s="1" t="s">
        <v>26</v>
      </c>
      <c r="D32" s="1" t="s">
        <v>204</v>
      </c>
      <c r="E32" s="11">
        <f t="shared" si="0"/>
        <v>0</v>
      </c>
    </row>
    <row r="33" spans="1:5" x14ac:dyDescent="0.25">
      <c r="A33" s="3" t="s">
        <v>329</v>
      </c>
      <c r="B33" t="str">
        <f t="shared" si="1"/>
        <v>Bal_AkPa_GfPh</v>
      </c>
      <c r="C33" s="1" t="s">
        <v>27</v>
      </c>
      <c r="D33" s="6" t="s">
        <v>221</v>
      </c>
      <c r="E33" s="11">
        <f t="shared" si="0"/>
        <v>0</v>
      </c>
    </row>
    <row r="34" spans="1:5" x14ac:dyDescent="0.25">
      <c r="A34" s="3" t="s">
        <v>330</v>
      </c>
      <c r="B34" t="str">
        <f t="shared" si="1"/>
        <v>Bal_AkPa_GfLP</v>
      </c>
      <c r="C34" s="1" t="s">
        <v>28</v>
      </c>
      <c r="D34" s="1" t="s">
        <v>116</v>
      </c>
      <c r="E34" s="11">
        <f t="shared" si="0"/>
        <v>0</v>
      </c>
    </row>
    <row r="35" spans="1:5" x14ac:dyDescent="0.25">
      <c r="A35" s="3" t="s">
        <v>331</v>
      </c>
      <c r="B35" t="str">
        <f t="shared" si="1"/>
        <v>Bal_AkPa_GfEh</v>
      </c>
      <c r="C35" s="1" t="s">
        <v>29</v>
      </c>
      <c r="D35" s="1" t="s">
        <v>117</v>
      </c>
      <c r="E35" s="11">
        <f t="shared" si="0"/>
        <v>0</v>
      </c>
    </row>
    <row r="36" spans="1:5" x14ac:dyDescent="0.25">
      <c r="A36" s="3" t="s">
        <v>332</v>
      </c>
      <c r="B36" t="str">
        <f t="shared" si="1"/>
        <v>Bal_AkPa_Gfx</v>
      </c>
      <c r="C36" s="1" t="s">
        <v>30</v>
      </c>
      <c r="D36" s="1" t="s">
        <v>205</v>
      </c>
      <c r="E36" s="11">
        <f t="shared" si="0"/>
        <v>0</v>
      </c>
    </row>
    <row r="37" spans="1:5" x14ac:dyDescent="0.25">
      <c r="A37" s="3" t="s">
        <v>333</v>
      </c>
      <c r="B37" t="str">
        <f t="shared" si="1"/>
        <v>Bal_AkPa_GfTot</v>
      </c>
      <c r="C37" s="4" t="s">
        <v>31</v>
      </c>
      <c r="D37" s="4" t="s">
        <v>222</v>
      </c>
      <c r="E37" s="11">
        <f t="shared" si="0"/>
        <v>0</v>
      </c>
    </row>
    <row r="38" spans="1:5" x14ac:dyDescent="0.25">
      <c r="A38" s="3" t="s">
        <v>334</v>
      </c>
      <c r="B38" t="str">
        <f t="shared" si="1"/>
        <v>Bal_AkPa_TFtM</v>
      </c>
      <c r="C38" s="1" t="s">
        <v>32</v>
      </c>
      <c r="D38" s="1" t="s">
        <v>118</v>
      </c>
      <c r="E38" s="11">
        <f t="shared" si="0"/>
        <v>49122</v>
      </c>
    </row>
    <row r="39" spans="1:5" x14ac:dyDescent="0.25">
      <c r="A39" s="3" t="s">
        <v>335</v>
      </c>
      <c r="B39" t="str">
        <f t="shared" si="1"/>
        <v>Bal_AkPa_TFm</v>
      </c>
      <c r="C39" s="1" t="s">
        <v>33</v>
      </c>
      <c r="D39" s="1" t="s">
        <v>119</v>
      </c>
      <c r="E39" s="11">
        <f t="shared" si="0"/>
        <v>0</v>
      </c>
    </row>
    <row r="40" spans="1:5" x14ac:dyDescent="0.25">
      <c r="A40" s="3" t="s">
        <v>336</v>
      </c>
      <c r="B40" t="str">
        <f t="shared" si="1"/>
        <v>Bal_AkPa_TDFTot</v>
      </c>
      <c r="C40" s="4" t="s">
        <v>34</v>
      </c>
      <c r="D40" s="4" t="s">
        <v>223</v>
      </c>
      <c r="E40" s="11">
        <f t="shared" si="0"/>
        <v>49122</v>
      </c>
    </row>
    <row r="41" spans="1:5" x14ac:dyDescent="0.25">
      <c r="A41" s="3" t="s">
        <v>337</v>
      </c>
      <c r="B41" t="str">
        <f t="shared" si="1"/>
        <v>Bal_AkPa_TFv</v>
      </c>
      <c r="C41" s="1" t="s">
        <v>35</v>
      </c>
      <c r="D41" s="1" t="s">
        <v>120</v>
      </c>
      <c r="E41" s="11">
        <f t="shared" si="0"/>
        <v>0</v>
      </c>
    </row>
    <row r="42" spans="1:5" x14ac:dyDescent="0.25">
      <c r="A42" s="3" t="s">
        <v>338</v>
      </c>
      <c r="B42" t="str">
        <f t="shared" si="1"/>
        <v>Bal_AkPa_TTv</v>
      </c>
      <c r="C42" s="1" t="s">
        <v>36</v>
      </c>
      <c r="D42" s="1" t="s">
        <v>121</v>
      </c>
      <c r="E42" s="11">
        <f t="shared" si="0"/>
        <v>519942</v>
      </c>
    </row>
    <row r="43" spans="1:5" x14ac:dyDescent="0.25">
      <c r="A43" s="3" t="s">
        <v>339</v>
      </c>
      <c r="B43" t="str">
        <f t="shared" si="1"/>
        <v>Bal_AkPa_TAv</v>
      </c>
      <c r="C43" s="1" t="s">
        <v>37</v>
      </c>
      <c r="D43" s="1" t="s">
        <v>122</v>
      </c>
      <c r="E43" s="11">
        <f t="shared" si="0"/>
        <v>0</v>
      </c>
    </row>
    <row r="44" spans="1:5" x14ac:dyDescent="0.25">
      <c r="A44" s="3" t="s">
        <v>390</v>
      </c>
      <c r="B44" t="str">
        <f t="shared" si="1"/>
        <v>Bal_AkPa_XTh</v>
      </c>
      <c r="C44" s="1" t="s">
        <v>38</v>
      </c>
      <c r="D44" s="1" t="s">
        <v>123</v>
      </c>
      <c r="E44" s="11">
        <f t="shared" si="0"/>
        <v>244956</v>
      </c>
    </row>
    <row r="45" spans="1:5" x14ac:dyDescent="0.25">
      <c r="A45" s="3" t="s">
        <v>340</v>
      </c>
      <c r="B45" t="str">
        <f t="shared" si="1"/>
        <v>Bal_AkPa_TTot</v>
      </c>
      <c r="C45" s="4" t="s">
        <v>39</v>
      </c>
      <c r="D45" s="4" t="s">
        <v>224</v>
      </c>
      <c r="E45" s="11">
        <f t="shared" si="0"/>
        <v>814019</v>
      </c>
    </row>
    <row r="46" spans="1:5" x14ac:dyDescent="0.25">
      <c r="A46" s="3" t="s">
        <v>341</v>
      </c>
      <c r="B46" t="str">
        <f t="shared" si="1"/>
        <v>Bal_AkPa_AkMB</v>
      </c>
      <c r="C46" s="1" t="s">
        <v>40</v>
      </c>
      <c r="D46" s="1" t="s">
        <v>228</v>
      </c>
      <c r="E46" s="11">
        <f t="shared" si="0"/>
        <v>0</v>
      </c>
    </row>
    <row r="47" spans="1:5" x14ac:dyDescent="0.25">
      <c r="A47" s="3" t="s">
        <v>342</v>
      </c>
      <c r="B47" t="str">
        <f t="shared" si="1"/>
        <v>Bal_AkPa_ASa</v>
      </c>
      <c r="C47" s="1" t="s">
        <v>41</v>
      </c>
      <c r="D47" s="1" t="s">
        <v>124</v>
      </c>
      <c r="E47" s="11">
        <f t="shared" si="0"/>
        <v>0</v>
      </c>
    </row>
    <row r="48" spans="1:5" x14ac:dyDescent="0.25">
      <c r="A48" s="3" t="s">
        <v>343</v>
      </c>
      <c r="B48" t="str">
        <f t="shared" si="1"/>
        <v>Bal_AkPa_USa</v>
      </c>
      <c r="C48" s="1" t="s">
        <v>42</v>
      </c>
      <c r="D48" s="1" t="s">
        <v>126</v>
      </c>
      <c r="E48" s="11">
        <f t="shared" si="0"/>
        <v>3493322</v>
      </c>
    </row>
    <row r="49" spans="1:5" x14ac:dyDescent="0.25">
      <c r="A49" s="3" t="s">
        <v>344</v>
      </c>
      <c r="B49" t="str">
        <f t="shared" si="1"/>
        <v>Bal_AkPa_LBe</v>
      </c>
      <c r="C49" s="1" t="s">
        <v>43</v>
      </c>
      <c r="D49" s="1" t="s">
        <v>125</v>
      </c>
      <c r="E49" s="11">
        <f t="shared" si="0"/>
        <v>445089</v>
      </c>
    </row>
    <row r="50" spans="1:5" x14ac:dyDescent="0.25">
      <c r="A50" s="3" t="s">
        <v>388</v>
      </c>
      <c r="B50" t="str">
        <f t="shared" si="1"/>
        <v>Bal_AkPa_AkX</v>
      </c>
      <c r="C50" s="1" t="s">
        <v>44</v>
      </c>
      <c r="D50" s="1" t="s">
        <v>113</v>
      </c>
      <c r="E50" s="11">
        <f t="shared" si="0"/>
        <v>0</v>
      </c>
    </row>
    <row r="51" spans="1:5" x14ac:dyDescent="0.25">
      <c r="A51" s="3" t="s">
        <v>389</v>
      </c>
      <c r="B51" t="str">
        <f t="shared" si="1"/>
        <v>Bal_AkPa_AkXTot</v>
      </c>
      <c r="C51" s="4" t="s">
        <v>45</v>
      </c>
      <c r="D51" s="4" t="s">
        <v>225</v>
      </c>
      <c r="E51" s="11">
        <f t="shared" si="0"/>
        <v>3938411</v>
      </c>
    </row>
    <row r="52" spans="1:5" x14ac:dyDescent="0.25">
      <c r="A52" s="3" t="s">
        <v>393</v>
      </c>
      <c r="B52" t="str">
        <f t="shared" si="1"/>
        <v>Bal_AkPa_TrL</v>
      </c>
      <c r="C52" s="1" t="s">
        <v>66</v>
      </c>
      <c r="D52" s="1" t="s">
        <v>127</v>
      </c>
      <c r="E52" s="11">
        <f t="shared" si="0"/>
        <v>667194</v>
      </c>
    </row>
    <row r="53" spans="1:5" x14ac:dyDescent="0.25">
      <c r="A53" s="3" t="s">
        <v>391</v>
      </c>
      <c r="B53" t="str">
        <f t="shared" si="1"/>
        <v>Bal_AkPa_XPap</v>
      </c>
      <c r="C53" s="1" t="s">
        <v>67</v>
      </c>
      <c r="D53" s="1" t="s">
        <v>128</v>
      </c>
      <c r="E53" s="11">
        <f t="shared" si="0"/>
        <v>175397</v>
      </c>
    </row>
    <row r="54" spans="1:5" x14ac:dyDescent="0.25">
      <c r="A54" s="3" t="s">
        <v>392</v>
      </c>
      <c r="B54" t="str">
        <f t="shared" si="1"/>
        <v>Bal_AkPa_PapTot</v>
      </c>
      <c r="C54" s="4" t="s">
        <v>68</v>
      </c>
      <c r="D54" s="4" t="s">
        <v>226</v>
      </c>
      <c r="E54" s="11">
        <f t="shared" si="0"/>
        <v>842591</v>
      </c>
    </row>
    <row r="55" spans="1:5" x14ac:dyDescent="0.25">
      <c r="A55" s="3" t="s">
        <v>260</v>
      </c>
      <c r="B55" t="str">
        <f t="shared" si="1"/>
        <v>Bal_AkPa_AktTot</v>
      </c>
      <c r="C55" s="4" t="s">
        <v>69</v>
      </c>
      <c r="D55" s="4" t="s">
        <v>227</v>
      </c>
      <c r="E55" s="11">
        <f t="shared" si="0"/>
        <v>146112535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t="str">
        <f t="shared" ref="B58:B110" si="2">"Bal_"&amp;$B$10&amp;"_"&amp;$A58</f>
        <v>Bal_AkPa_AGk</v>
      </c>
      <c r="C58" s="1" t="s">
        <v>70</v>
      </c>
      <c r="D58" s="1" t="s">
        <v>160</v>
      </c>
      <c r="E58" s="11">
        <f t="shared" ref="E58:E89" si="3">INDEX(LivData,MATCH($D$3,LivNavn,0),MATCH($B58,LivVar,0))</f>
        <v>49070</v>
      </c>
    </row>
    <row r="59" spans="1:5" x14ac:dyDescent="0.25">
      <c r="A59" s="3" t="s">
        <v>262</v>
      </c>
      <c r="B59" t="str">
        <f t="shared" si="2"/>
        <v>Bal_AkPa_OEm</v>
      </c>
      <c r="C59" s="1" t="s">
        <v>71</v>
      </c>
      <c r="D59" s="1" t="s">
        <v>161</v>
      </c>
      <c r="E59" s="11">
        <f t="shared" si="3"/>
        <v>0</v>
      </c>
    </row>
    <row r="60" spans="1:5" x14ac:dyDescent="0.25">
      <c r="A60" s="3" t="s">
        <v>400</v>
      </c>
      <c r="B60" t="str">
        <f t="shared" si="2"/>
        <v>Bal_AkPa_OhL</v>
      </c>
      <c r="C60" s="1" t="s">
        <v>72</v>
      </c>
      <c r="D60" s="1" t="s">
        <v>162</v>
      </c>
      <c r="E60" s="11">
        <f t="shared" si="3"/>
        <v>0</v>
      </c>
    </row>
    <row r="61" spans="1:5" x14ac:dyDescent="0.25">
      <c r="A61" s="3" t="s">
        <v>263</v>
      </c>
      <c r="B61" t="str">
        <f t="shared" si="2"/>
        <v>Bal_AkPa_AVUE</v>
      </c>
      <c r="C61" s="1" t="s">
        <v>73</v>
      </c>
      <c r="D61" s="1" t="s">
        <v>163</v>
      </c>
      <c r="E61" s="11">
        <f t="shared" si="3"/>
        <v>0</v>
      </c>
    </row>
    <row r="62" spans="1:5" x14ac:dyDescent="0.25">
      <c r="A62" s="3" t="s">
        <v>264</v>
      </c>
      <c r="B62" t="str">
        <f t="shared" si="2"/>
        <v>Bal_AkPa_AVSB</v>
      </c>
      <c r="C62" s="1" t="s">
        <v>74</v>
      </c>
      <c r="D62" s="1" t="s">
        <v>164</v>
      </c>
      <c r="E62" s="11">
        <f t="shared" si="3"/>
        <v>0</v>
      </c>
    </row>
    <row r="63" spans="1:5" x14ac:dyDescent="0.25">
      <c r="A63" s="3" t="s">
        <v>345</v>
      </c>
      <c r="B63" t="str">
        <f t="shared" si="2"/>
        <v>Bal_AkPa_XVr</v>
      </c>
      <c r="C63" s="1" t="s">
        <v>75</v>
      </c>
      <c r="D63" s="1" t="s">
        <v>165</v>
      </c>
      <c r="E63" s="11">
        <f t="shared" si="3"/>
        <v>0</v>
      </c>
    </row>
    <row r="64" spans="1:5" x14ac:dyDescent="0.25">
      <c r="A64" s="3" t="s">
        <v>265</v>
      </c>
      <c r="B64" t="str">
        <f t="shared" si="2"/>
        <v>Bal_AkPa_AVTot</v>
      </c>
      <c r="C64" s="4" t="s">
        <v>76</v>
      </c>
      <c r="D64" s="4" t="s">
        <v>236</v>
      </c>
      <c r="E64" s="11">
        <f t="shared" si="3"/>
        <v>0</v>
      </c>
    </row>
    <row r="65" spans="1:5" x14ac:dyDescent="0.25">
      <c r="A65" s="3" t="s">
        <v>266</v>
      </c>
      <c r="B65" t="str">
        <f t="shared" si="2"/>
        <v>Bal_AkPa_Sif</v>
      </c>
      <c r="C65" s="1" t="s">
        <v>77</v>
      </c>
      <c r="D65" s="1" t="s">
        <v>166</v>
      </c>
      <c r="E65" s="11">
        <f t="shared" si="3"/>
        <v>0</v>
      </c>
    </row>
    <row r="66" spans="1:5" x14ac:dyDescent="0.25">
      <c r="A66" s="3" t="s">
        <v>267</v>
      </c>
      <c r="B66" t="str">
        <f t="shared" si="2"/>
        <v>Bal_AkPa_VeH</v>
      </c>
      <c r="C66" s="1" t="s">
        <v>78</v>
      </c>
      <c r="D66" s="1" t="s">
        <v>167</v>
      </c>
      <c r="E66" s="11">
        <f t="shared" si="3"/>
        <v>0</v>
      </c>
    </row>
    <row r="67" spans="1:5" x14ac:dyDescent="0.25">
      <c r="A67" s="3" t="s">
        <v>268</v>
      </c>
      <c r="B67" t="str">
        <f t="shared" si="2"/>
        <v>Bal_AkPa_XH</v>
      </c>
      <c r="C67" s="1" t="s">
        <v>79</v>
      </c>
      <c r="D67" s="1" t="s">
        <v>168</v>
      </c>
      <c r="E67" s="11">
        <f t="shared" si="3"/>
        <v>0</v>
      </c>
    </row>
    <row r="68" spans="1:5" x14ac:dyDescent="0.25">
      <c r="A68" s="3" t="s">
        <v>269</v>
      </c>
      <c r="B68" t="str">
        <f t="shared" si="2"/>
        <v>Bal_AkPa_ResTot</v>
      </c>
      <c r="C68" s="4" t="s">
        <v>80</v>
      </c>
      <c r="D68" s="4" t="s">
        <v>237</v>
      </c>
      <c r="E68" s="11">
        <f t="shared" si="3"/>
        <v>0</v>
      </c>
    </row>
    <row r="69" spans="1:5" x14ac:dyDescent="0.25">
      <c r="A69" s="3" t="s">
        <v>270</v>
      </c>
      <c r="B69" t="str">
        <f t="shared" si="2"/>
        <v>Bal_AkPa_OvUn</v>
      </c>
      <c r="C69" s="1" t="s">
        <v>81</v>
      </c>
      <c r="D69" s="1" t="s">
        <v>169</v>
      </c>
      <c r="E69" s="11">
        <f t="shared" si="3"/>
        <v>228129</v>
      </c>
    </row>
    <row r="70" spans="1:5" x14ac:dyDescent="0.25">
      <c r="A70" s="3" t="s">
        <v>346</v>
      </c>
      <c r="B70" t="str">
        <f t="shared" si="2"/>
        <v>Bal_AkPa_FUb</v>
      </c>
      <c r="C70" s="1" t="s">
        <v>82</v>
      </c>
      <c r="D70" s="1" t="s">
        <v>230</v>
      </c>
      <c r="E70" s="11">
        <f t="shared" si="3"/>
        <v>0</v>
      </c>
    </row>
    <row r="71" spans="1:5" x14ac:dyDescent="0.25">
      <c r="A71" s="3" t="s">
        <v>347</v>
      </c>
      <c r="B71" t="str">
        <f t="shared" si="2"/>
        <v>Bal_AkPa_Mi</v>
      </c>
      <c r="C71" s="1" t="s">
        <v>83</v>
      </c>
      <c r="D71" s="1" t="s">
        <v>229</v>
      </c>
      <c r="E71" s="11">
        <f t="shared" si="3"/>
        <v>0</v>
      </c>
    </row>
    <row r="72" spans="1:5" x14ac:dyDescent="0.25">
      <c r="A72" s="3" t="s">
        <v>348</v>
      </c>
      <c r="B72" t="str">
        <f t="shared" si="2"/>
        <v>Bal_AkPa_EkTot</v>
      </c>
      <c r="C72" s="4" t="s">
        <v>84</v>
      </c>
      <c r="D72" s="4" t="s">
        <v>238</v>
      </c>
      <c r="E72" s="11">
        <f t="shared" si="3"/>
        <v>277199</v>
      </c>
    </row>
    <row r="73" spans="1:5" x14ac:dyDescent="0.25">
      <c r="A73" s="3" t="s">
        <v>291</v>
      </c>
      <c r="B73" t="str">
        <f t="shared" si="2"/>
        <v>Bal_AkPa_OKap</v>
      </c>
      <c r="C73" s="1" t="s">
        <v>130</v>
      </c>
      <c r="D73" s="1" t="s">
        <v>206</v>
      </c>
      <c r="E73" s="11">
        <f t="shared" si="3"/>
        <v>6920554</v>
      </c>
    </row>
    <row r="74" spans="1:5" x14ac:dyDescent="0.25">
      <c r="A74" s="3" t="s">
        <v>349</v>
      </c>
      <c r="B74" t="str">
        <f t="shared" si="2"/>
        <v>Bal_AkPa_AnLk</v>
      </c>
      <c r="C74" s="1" t="s">
        <v>131</v>
      </c>
      <c r="D74" s="1" t="s">
        <v>207</v>
      </c>
      <c r="E74" s="11">
        <f t="shared" si="3"/>
        <v>0</v>
      </c>
    </row>
    <row r="75" spans="1:5" x14ac:dyDescent="0.25">
      <c r="A75" s="3" t="s">
        <v>350</v>
      </c>
      <c r="B75" t="str">
        <f t="shared" si="2"/>
        <v>Bal_AkPa_ALTot</v>
      </c>
      <c r="C75" s="4" t="s">
        <v>132</v>
      </c>
      <c r="D75" s="4" t="s">
        <v>239</v>
      </c>
      <c r="E75" s="11">
        <f t="shared" si="3"/>
        <v>6920554</v>
      </c>
    </row>
    <row r="76" spans="1:5" x14ac:dyDescent="0.25">
      <c r="A76" s="3" t="s">
        <v>351</v>
      </c>
      <c r="B76" t="str">
        <f t="shared" si="2"/>
        <v>Bal_AkPa_Phs</v>
      </c>
      <c r="C76" s="1" t="s">
        <v>133</v>
      </c>
      <c r="D76" s="1" t="s">
        <v>232</v>
      </c>
      <c r="E76" s="11">
        <f t="shared" si="3"/>
        <v>0</v>
      </c>
    </row>
    <row r="77" spans="1:5" x14ac:dyDescent="0.25">
      <c r="A77" s="3" t="s">
        <v>352</v>
      </c>
      <c r="B77" t="str">
        <f t="shared" si="2"/>
        <v>Bal_AkPa_FmS</v>
      </c>
      <c r="C77" s="1" t="s">
        <v>134</v>
      </c>
      <c r="D77" s="1" t="s">
        <v>233</v>
      </c>
      <c r="E77" s="11">
        <f t="shared" si="3"/>
        <v>0</v>
      </c>
    </row>
    <row r="78" spans="1:5" x14ac:dyDescent="0.25">
      <c r="A78" s="3" t="s">
        <v>353</v>
      </c>
      <c r="B78" t="str">
        <f t="shared" si="2"/>
        <v>Bal_AkPa_GY</v>
      </c>
      <c r="C78" s="1" t="s">
        <v>135</v>
      </c>
      <c r="D78" s="1" t="s">
        <v>170</v>
      </c>
      <c r="E78" s="11">
        <f t="shared" si="3"/>
        <v>22333218</v>
      </c>
    </row>
    <row r="79" spans="1:5" x14ac:dyDescent="0.25">
      <c r="A79" s="3" t="s">
        <v>401</v>
      </c>
      <c r="B79" t="str">
        <f t="shared" si="2"/>
        <v>Bal_AkPa_inBp</v>
      </c>
      <c r="C79" s="1" t="s">
        <v>136</v>
      </c>
      <c r="D79" s="1" t="s">
        <v>208</v>
      </c>
      <c r="E79" s="11">
        <f t="shared" si="3"/>
        <v>87487079</v>
      </c>
    </row>
    <row r="80" spans="1:5" x14ac:dyDescent="0.25">
      <c r="A80" s="3" t="s">
        <v>354</v>
      </c>
      <c r="B80" t="str">
        <f t="shared" si="2"/>
        <v>Bal_AkPa_KoBp</v>
      </c>
      <c r="C80" s="1" t="s">
        <v>137</v>
      </c>
      <c r="D80" s="1" t="s">
        <v>209</v>
      </c>
      <c r="E80" s="11">
        <f t="shared" si="3"/>
        <v>3483763</v>
      </c>
    </row>
    <row r="81" spans="1:5" x14ac:dyDescent="0.25">
      <c r="A81" s="3" t="s">
        <v>355</v>
      </c>
      <c r="B81" t="str">
        <f t="shared" si="2"/>
        <v>Bal_AkPa_RmGp</v>
      </c>
      <c r="C81" s="1" t="s">
        <v>138</v>
      </c>
      <c r="D81" s="1" t="s">
        <v>210</v>
      </c>
      <c r="E81" s="11">
        <f t="shared" si="3"/>
        <v>1375227</v>
      </c>
    </row>
    <row r="82" spans="1:5" x14ac:dyDescent="0.25">
      <c r="A82" s="3" t="s">
        <v>356</v>
      </c>
      <c r="B82" t="str">
        <f t="shared" si="2"/>
        <v>Bal_AkPa_HGTot</v>
      </c>
      <c r="C82" s="4" t="s">
        <v>139</v>
      </c>
      <c r="D82" s="4" t="s">
        <v>240</v>
      </c>
      <c r="E82" s="11">
        <f t="shared" si="3"/>
        <v>114679287</v>
      </c>
    </row>
    <row r="83" spans="1:5" x14ac:dyDescent="0.25">
      <c r="A83" s="3" t="s">
        <v>357</v>
      </c>
      <c r="B83" t="str">
        <f t="shared" si="2"/>
        <v>Bal_AkPa_HMrp</v>
      </c>
      <c r="C83" s="1" t="s">
        <v>140</v>
      </c>
      <c r="D83" s="1" t="s">
        <v>211</v>
      </c>
      <c r="E83" s="11">
        <f t="shared" si="3"/>
        <v>0</v>
      </c>
    </row>
    <row r="84" spans="1:5" x14ac:dyDescent="0.25">
      <c r="A84" s="3" t="s">
        <v>358</v>
      </c>
      <c r="B84" t="str">
        <f t="shared" si="2"/>
        <v>Bal_AkPa_RMrp</v>
      </c>
      <c r="C84" s="1" t="s">
        <v>141</v>
      </c>
      <c r="D84" s="1" t="s">
        <v>212</v>
      </c>
      <c r="E84" s="11">
        <f t="shared" si="3"/>
        <v>0</v>
      </c>
    </row>
    <row r="85" spans="1:5" x14ac:dyDescent="0.25">
      <c r="A85" s="3" t="s">
        <v>359</v>
      </c>
      <c r="B85" t="str">
        <f t="shared" si="2"/>
        <v>Bal_AkPa_MrpTot</v>
      </c>
      <c r="C85" s="4" t="s">
        <v>142</v>
      </c>
      <c r="D85" s="4" t="s">
        <v>241</v>
      </c>
      <c r="E85" s="11">
        <f t="shared" si="3"/>
        <v>0</v>
      </c>
    </row>
    <row r="86" spans="1:5" x14ac:dyDescent="0.25">
      <c r="A86" s="3" t="s">
        <v>289</v>
      </c>
      <c r="B86" t="str">
        <f t="shared" si="2"/>
        <v>Bal_AkPa_LPTot</v>
      </c>
      <c r="C86" s="4" t="s">
        <v>143</v>
      </c>
      <c r="D86" s="4" t="s">
        <v>242</v>
      </c>
      <c r="E86" s="11">
        <f t="shared" si="3"/>
        <v>114679287</v>
      </c>
    </row>
    <row r="87" spans="1:5" x14ac:dyDescent="0.25">
      <c r="A87" s="3" t="s">
        <v>360</v>
      </c>
      <c r="B87" t="str">
        <f t="shared" si="2"/>
        <v>Bal_AkPa_FmLi</v>
      </c>
      <c r="C87" s="1" t="s">
        <v>144</v>
      </c>
      <c r="D87" s="1" t="s">
        <v>213</v>
      </c>
      <c r="E87" s="11">
        <f t="shared" si="3"/>
        <v>0</v>
      </c>
    </row>
    <row r="88" spans="1:5" x14ac:dyDescent="0.25">
      <c r="A88" s="3" t="s">
        <v>361</v>
      </c>
      <c r="B88" t="str">
        <f t="shared" si="2"/>
        <v>Bal_AkPa_EhS</v>
      </c>
      <c r="C88" s="1" t="s">
        <v>145</v>
      </c>
      <c r="D88" s="1" t="s">
        <v>214</v>
      </c>
      <c r="E88" s="11">
        <f t="shared" si="3"/>
        <v>0</v>
      </c>
    </row>
    <row r="89" spans="1:5" x14ac:dyDescent="0.25">
      <c r="A89" s="3" t="s">
        <v>362</v>
      </c>
      <c r="B89" t="str">
        <f t="shared" si="2"/>
        <v>Bal_AkPa_RmS</v>
      </c>
      <c r="C89" s="1" t="s">
        <v>146</v>
      </c>
      <c r="D89" s="1" t="s">
        <v>215</v>
      </c>
      <c r="E89" s="11">
        <f t="shared" si="3"/>
        <v>0</v>
      </c>
    </row>
    <row r="90" spans="1:5" x14ac:dyDescent="0.25">
      <c r="A90" s="3" t="s">
        <v>271</v>
      </c>
      <c r="B90" t="str">
        <f t="shared" si="2"/>
        <v>Bal_AkPa_HBP</v>
      </c>
      <c r="C90" s="1" t="s">
        <v>147</v>
      </c>
      <c r="D90" s="1" t="s">
        <v>171</v>
      </c>
      <c r="E90" s="11">
        <f t="shared" ref="E90:E110" si="4">INDEX(LivData,MATCH($D$3,LivNavn,0),MATCH($B90,LivVar,0))</f>
        <v>0</v>
      </c>
    </row>
    <row r="91" spans="1:5" x14ac:dyDescent="0.25">
      <c r="A91" s="3" t="s">
        <v>363</v>
      </c>
      <c r="B91" t="str">
        <f t="shared" si="2"/>
        <v>Bal_AkPa_HFiTot</v>
      </c>
      <c r="C91" s="4" t="s">
        <v>148</v>
      </c>
      <c r="D91" s="4" t="s">
        <v>397</v>
      </c>
      <c r="E91" s="11">
        <f t="shared" si="4"/>
        <v>114679287</v>
      </c>
    </row>
    <row r="92" spans="1:5" x14ac:dyDescent="0.25">
      <c r="A92" s="3" t="s">
        <v>364</v>
      </c>
      <c r="B92" t="str">
        <f t="shared" si="2"/>
        <v>Bal_AkPa_PLF</v>
      </c>
      <c r="C92" s="1" t="s">
        <v>149</v>
      </c>
      <c r="D92" s="1" t="s">
        <v>172</v>
      </c>
      <c r="E92" s="11">
        <f t="shared" si="4"/>
        <v>0</v>
      </c>
    </row>
    <row r="93" spans="1:5" x14ac:dyDescent="0.25">
      <c r="A93" s="3" t="s">
        <v>365</v>
      </c>
      <c r="B93" t="str">
        <f t="shared" si="2"/>
        <v>Bal_AkPa_USf</v>
      </c>
      <c r="C93" s="1" t="s">
        <v>150</v>
      </c>
      <c r="D93" s="1" t="s">
        <v>173</v>
      </c>
      <c r="E93" s="11">
        <f t="shared" si="4"/>
        <v>0</v>
      </c>
    </row>
    <row r="94" spans="1:5" x14ac:dyDescent="0.25">
      <c r="A94" s="3" t="s">
        <v>366</v>
      </c>
      <c r="B94" t="str">
        <f t="shared" si="2"/>
        <v>Bal_AkPa_XHen</v>
      </c>
      <c r="C94" s="1" t="s">
        <v>151</v>
      </c>
      <c r="D94" s="1" t="s">
        <v>174</v>
      </c>
      <c r="E94" s="11">
        <f t="shared" si="4"/>
        <v>0</v>
      </c>
    </row>
    <row r="95" spans="1:5" x14ac:dyDescent="0.25">
      <c r="A95" s="3" t="s">
        <v>367</v>
      </c>
      <c r="B95" t="str">
        <f t="shared" si="2"/>
        <v>Bal_AkPa_HFTot</v>
      </c>
      <c r="C95" s="4" t="s">
        <v>152</v>
      </c>
      <c r="D95" s="4" t="s">
        <v>394</v>
      </c>
      <c r="E95" s="11">
        <f t="shared" si="4"/>
        <v>0</v>
      </c>
    </row>
    <row r="96" spans="1:5" x14ac:dyDescent="0.25">
      <c r="A96" s="3" t="s">
        <v>380</v>
      </c>
      <c r="B96" t="str">
        <f t="shared" si="2"/>
        <v>Bal_AkPa_Gfdep</v>
      </c>
      <c r="C96" s="1" t="s">
        <v>153</v>
      </c>
      <c r="D96" s="1" t="s">
        <v>114</v>
      </c>
      <c r="E96" s="11">
        <f t="shared" si="4"/>
        <v>0</v>
      </c>
    </row>
    <row r="97" spans="1:5" x14ac:dyDescent="0.25">
      <c r="A97" s="3" t="s">
        <v>272</v>
      </c>
      <c r="B97" t="str">
        <f t="shared" si="2"/>
        <v>Bal_AkPa_GDF</v>
      </c>
      <c r="C97" s="1" t="s">
        <v>154</v>
      </c>
      <c r="D97" s="1" t="s">
        <v>175</v>
      </c>
      <c r="E97" s="11">
        <f t="shared" si="4"/>
        <v>0</v>
      </c>
    </row>
    <row r="98" spans="1:5" x14ac:dyDescent="0.25">
      <c r="A98" s="3" t="s">
        <v>273</v>
      </c>
      <c r="B98" t="str">
        <f t="shared" si="2"/>
        <v>Bal_AkPa_GGf</v>
      </c>
      <c r="C98" s="1" t="s">
        <v>155</v>
      </c>
      <c r="D98" s="1" t="s">
        <v>176</v>
      </c>
      <c r="E98" s="11">
        <f t="shared" si="4"/>
        <v>0</v>
      </c>
    </row>
    <row r="99" spans="1:5" x14ac:dyDescent="0.25">
      <c r="A99" s="3" t="s">
        <v>402</v>
      </c>
      <c r="B99" t="str">
        <f t="shared" si="2"/>
        <v>Bal_AkPa_OgL</v>
      </c>
      <c r="C99" s="1" t="s">
        <v>156</v>
      </c>
      <c r="D99" s="1" t="s">
        <v>177</v>
      </c>
      <c r="E99" s="11">
        <f t="shared" si="4"/>
        <v>0</v>
      </c>
    </row>
    <row r="100" spans="1:5" x14ac:dyDescent="0.25">
      <c r="A100" s="3" t="s">
        <v>274</v>
      </c>
      <c r="B100" t="str">
        <f t="shared" si="2"/>
        <v>Bal_AkPa_KonG</v>
      </c>
      <c r="C100" s="1" t="s">
        <v>157</v>
      </c>
      <c r="D100" s="1" t="s">
        <v>178</v>
      </c>
      <c r="E100" s="11">
        <f t="shared" si="4"/>
        <v>0</v>
      </c>
    </row>
    <row r="101" spans="1:5" x14ac:dyDescent="0.25">
      <c r="A101" s="3" t="s">
        <v>368</v>
      </c>
      <c r="B101" t="str">
        <f t="shared" si="2"/>
        <v>Bal_AkPa_UdG</v>
      </c>
      <c r="C101" s="1" t="s">
        <v>158</v>
      </c>
      <c r="D101" s="1" t="s">
        <v>186</v>
      </c>
      <c r="E101" s="11">
        <f t="shared" si="4"/>
        <v>0</v>
      </c>
    </row>
    <row r="102" spans="1:5" x14ac:dyDescent="0.25">
      <c r="A102" s="3" t="s">
        <v>275</v>
      </c>
      <c r="B102" t="str">
        <f t="shared" si="2"/>
        <v>Bal_AkPa_GKre</v>
      </c>
      <c r="C102" s="1" t="s">
        <v>159</v>
      </c>
      <c r="D102" s="1" t="s">
        <v>179</v>
      </c>
      <c r="E102" s="11">
        <f t="shared" si="4"/>
        <v>10108228</v>
      </c>
    </row>
    <row r="103" spans="1:5" x14ac:dyDescent="0.25">
      <c r="A103" s="3" t="s">
        <v>369</v>
      </c>
      <c r="B103" t="str">
        <f t="shared" si="2"/>
        <v>Bal_AkPa_GTv</v>
      </c>
      <c r="C103" s="1" t="s">
        <v>216</v>
      </c>
      <c r="D103" s="1" t="s">
        <v>180</v>
      </c>
      <c r="E103" s="11">
        <f t="shared" si="4"/>
        <v>2</v>
      </c>
    </row>
    <row r="104" spans="1:5" x14ac:dyDescent="0.25">
      <c r="A104" s="3" t="s">
        <v>370</v>
      </c>
      <c r="B104" t="str">
        <f t="shared" si="2"/>
        <v>Bal_AkPa_GAv</v>
      </c>
      <c r="C104" s="1" t="s">
        <v>217</v>
      </c>
      <c r="D104" s="1" t="s">
        <v>181</v>
      </c>
      <c r="E104" s="11">
        <f t="shared" si="4"/>
        <v>0</v>
      </c>
    </row>
    <row r="105" spans="1:5" x14ac:dyDescent="0.25">
      <c r="A105" s="3" t="s">
        <v>371</v>
      </c>
      <c r="B105" t="str">
        <f t="shared" si="2"/>
        <v>Bal_AkPa_AkSf</v>
      </c>
      <c r="C105" s="1" t="s">
        <v>218</v>
      </c>
      <c r="D105" s="1" t="s">
        <v>182</v>
      </c>
      <c r="E105" s="11">
        <f t="shared" si="4"/>
        <v>1122557</v>
      </c>
    </row>
    <row r="106" spans="1:5" x14ac:dyDescent="0.25">
      <c r="A106" s="3" t="s">
        <v>276</v>
      </c>
      <c r="B106" t="str">
        <f t="shared" si="2"/>
        <v>Bal_AkPa_MOF</v>
      </c>
      <c r="C106" s="1" t="s">
        <v>219</v>
      </c>
      <c r="D106" s="1" t="s">
        <v>183</v>
      </c>
      <c r="E106" s="11">
        <f t="shared" si="4"/>
        <v>0</v>
      </c>
    </row>
    <row r="107" spans="1:5" x14ac:dyDescent="0.25">
      <c r="A107" s="3" t="s">
        <v>372</v>
      </c>
      <c r="B107" t="str">
        <f t="shared" si="2"/>
        <v>Bal_AkPa_XG</v>
      </c>
      <c r="C107" s="1" t="s">
        <v>220</v>
      </c>
      <c r="D107" s="1" t="s">
        <v>184</v>
      </c>
      <c r="E107" s="11">
        <f t="shared" si="4"/>
        <v>12948615</v>
      </c>
    </row>
    <row r="108" spans="1:5" x14ac:dyDescent="0.25">
      <c r="A108" s="3" t="s">
        <v>277</v>
      </c>
      <c r="B108" t="str">
        <f t="shared" si="2"/>
        <v>Bal_AkPa_GTot</v>
      </c>
      <c r="C108" s="4" t="s">
        <v>231</v>
      </c>
      <c r="D108" s="4" t="s">
        <v>395</v>
      </c>
      <c r="E108" s="11">
        <f t="shared" si="4"/>
        <v>24179402</v>
      </c>
    </row>
    <row r="109" spans="1:5" x14ac:dyDescent="0.25">
      <c r="A109" s="3" t="s">
        <v>373</v>
      </c>
      <c r="B109" t="str">
        <f t="shared" si="2"/>
        <v>Bal_AkPa_Pap</v>
      </c>
      <c r="C109" s="1" t="s">
        <v>234</v>
      </c>
      <c r="D109" s="1" t="s">
        <v>185</v>
      </c>
      <c r="E109" s="11">
        <f t="shared" si="4"/>
        <v>56093</v>
      </c>
    </row>
    <row r="110" spans="1:5" x14ac:dyDescent="0.25">
      <c r="A110" s="3" t="s">
        <v>374</v>
      </c>
      <c r="B110" t="str">
        <f t="shared" si="2"/>
        <v>Bal_AkPa_PasTot</v>
      </c>
      <c r="C110" s="4" t="s">
        <v>235</v>
      </c>
      <c r="D110" s="4" t="s">
        <v>396</v>
      </c>
      <c r="E110" s="11">
        <f t="shared" si="4"/>
        <v>146112535</v>
      </c>
    </row>
    <row r="111" spans="1:5" x14ac:dyDescent="0.25"/>
  </sheetData>
  <sheetProtection algorithmName="SHA-512" hashValue="X8JpeM8ab2yta6yhgUvcoQwKLDEYjXbPzUW08hTV3J7V1lDWX4QtVcGOETJhyMHkhZAvsgij89HiHkmyzengkQ==" saltValue="4LWJXE/w+c5h8/8OQIuDUg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hidden="1" customWidth="1"/>
    <col min="2" max="2" width="17.140625" hidden="1" customWidth="1"/>
    <col min="3" max="3" width="13.5703125" customWidth="1"/>
    <col min="4" max="4" width="84.42578125" style="15" customWidth="1"/>
    <col min="5" max="5" width="19.42578125" customWidth="1"/>
    <col min="6" max="6" width="6.42578125" customWidth="1"/>
    <col min="7" max="7" width="13.42578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1431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INDEX(LivData,MATCH($D$3,LivNavn,0),MATCH("regnr",LivVar,0))</f>
        <v>63000</v>
      </c>
      <c r="E5" s="77"/>
    </row>
    <row r="6" spans="1:5" x14ac:dyDescent="0.25"/>
    <row r="7" spans="1:5" ht="23.25" x14ac:dyDescent="0.25">
      <c r="C7" s="64" t="s">
        <v>1348</v>
      </c>
      <c r="D7" s="65"/>
      <c r="E7" s="65"/>
    </row>
    <row r="8" spans="1:5" ht="15" customHeight="1" x14ac:dyDescent="0.25">
      <c r="C8" s="56" t="s">
        <v>187</v>
      </c>
      <c r="D8" s="56"/>
      <c r="E8" s="56"/>
    </row>
    <row r="9" spans="1:5" x14ac:dyDescent="0.25">
      <c r="A9" s="12" t="s">
        <v>245</v>
      </c>
      <c r="B9" s="14" t="s">
        <v>1313</v>
      </c>
      <c r="C9" s="1"/>
      <c r="D9" s="5"/>
      <c r="E9" s="2" t="s">
        <v>973</v>
      </c>
    </row>
    <row r="10" spans="1:5" ht="16.5" customHeight="1" x14ac:dyDescent="0.25">
      <c r="A10" s="8" t="s">
        <v>1314</v>
      </c>
      <c r="B10" t="str">
        <f>"Lph_"&amp;A10&amp;"_"&amp;$B$9</f>
        <v>Lph_LhP_pTot</v>
      </c>
      <c r="C10" s="1" t="s">
        <v>5</v>
      </c>
      <c r="D10" s="13" t="s">
        <v>1312</v>
      </c>
      <c r="E10" s="11">
        <f t="shared" ref="E10:E28" si="0">INDEX(LivData,MATCH($D$3,LivNavn,0),MATCH($B10,LivVar,0))</f>
        <v>122595133</v>
      </c>
    </row>
    <row r="11" spans="1:5" ht="16.5" customHeight="1" x14ac:dyDescent="0.25">
      <c r="A11" s="8" t="s">
        <v>1316</v>
      </c>
      <c r="B11" t="str">
        <f t="shared" ref="B11:B28" si="1">"Lph_"&amp;A11&amp;"_"&amp;$B$9</f>
        <v>Lph_FmP_pTot</v>
      </c>
      <c r="C11" s="1" t="s">
        <v>6</v>
      </c>
      <c r="D11" s="13" t="s">
        <v>1315</v>
      </c>
      <c r="E11" s="11">
        <f t="shared" si="0"/>
        <v>0</v>
      </c>
    </row>
    <row r="12" spans="1:5" ht="16.5" customHeight="1" x14ac:dyDescent="0.25">
      <c r="A12" s="8" t="s">
        <v>1318</v>
      </c>
      <c r="B12" t="str">
        <f t="shared" si="1"/>
        <v>Lph_FHTot_pTot</v>
      </c>
      <c r="C12" s="4" t="s">
        <v>7</v>
      </c>
      <c r="D12" s="5" t="s">
        <v>1317</v>
      </c>
      <c r="E12" s="11">
        <f t="shared" si="0"/>
        <v>122595133</v>
      </c>
    </row>
    <row r="13" spans="1:5" ht="16.5" customHeight="1" x14ac:dyDescent="0.25">
      <c r="A13" s="8" t="s">
        <v>1320</v>
      </c>
      <c r="B13" t="str">
        <f t="shared" si="1"/>
        <v>Lph_KBP_pTot</v>
      </c>
      <c r="C13" s="1" t="s">
        <v>8</v>
      </c>
      <c r="D13" s="13" t="s">
        <v>1319</v>
      </c>
      <c r="E13" s="11">
        <f t="shared" si="0"/>
        <v>-18683323</v>
      </c>
    </row>
    <row r="14" spans="1:5" ht="16.5" customHeight="1" x14ac:dyDescent="0.25">
      <c r="A14" s="8" t="s">
        <v>1322</v>
      </c>
      <c r="B14" t="str">
        <f t="shared" si="1"/>
        <v>Lph_VrP_pTot</v>
      </c>
      <c r="C14" s="1" t="s">
        <v>9</v>
      </c>
      <c r="D14" s="13" t="s">
        <v>1321</v>
      </c>
      <c r="E14" s="11">
        <f t="shared" si="0"/>
        <v>-2424623</v>
      </c>
    </row>
    <row r="15" spans="1:5" ht="16.5" customHeight="1" x14ac:dyDescent="0.25">
      <c r="A15" s="8" t="s">
        <v>1324</v>
      </c>
      <c r="B15" t="str">
        <f t="shared" si="1"/>
        <v>Lph_RHP_pTot</v>
      </c>
      <c r="C15" s="4" t="s">
        <v>10</v>
      </c>
      <c r="D15" s="5" t="s">
        <v>1323</v>
      </c>
      <c r="E15" s="11">
        <f t="shared" si="0"/>
        <v>101487187</v>
      </c>
    </row>
    <row r="16" spans="1:5" ht="16.5" customHeight="1" x14ac:dyDescent="0.25">
      <c r="A16" s="8" t="s">
        <v>279</v>
      </c>
      <c r="B16" t="str">
        <f t="shared" si="1"/>
        <v>Lph_BM_pTot</v>
      </c>
      <c r="C16" s="1" t="s">
        <v>11</v>
      </c>
      <c r="D16" s="13" t="s">
        <v>0</v>
      </c>
      <c r="E16" s="11">
        <f t="shared" si="0"/>
        <v>6291820</v>
      </c>
    </row>
    <row r="17" spans="1:5" ht="16.5" customHeight="1" x14ac:dyDescent="0.25">
      <c r="A17" s="8" t="s">
        <v>1326</v>
      </c>
      <c r="B17" t="str">
        <f t="shared" si="1"/>
        <v>Lph_TiAk_pTot</v>
      </c>
      <c r="C17" s="1" t="s">
        <v>12</v>
      </c>
      <c r="D17" s="13" t="s">
        <v>1325</v>
      </c>
      <c r="E17" s="11">
        <f t="shared" si="0"/>
        <v>5367123</v>
      </c>
    </row>
    <row r="18" spans="1:5" ht="16.5" customHeight="1" x14ac:dyDescent="0.25">
      <c r="A18" s="8" t="s">
        <v>1328</v>
      </c>
      <c r="B18" t="str">
        <f t="shared" si="1"/>
        <v>Lph_FPy_pTot</v>
      </c>
      <c r="C18" s="1" t="s">
        <v>13</v>
      </c>
      <c r="D18" s="13" t="s">
        <v>1327</v>
      </c>
      <c r="E18" s="11">
        <f t="shared" si="0"/>
        <v>-1861686</v>
      </c>
    </row>
    <row r="19" spans="1:5" ht="16.5" customHeight="1" x14ac:dyDescent="0.25">
      <c r="A19" s="8" t="s">
        <v>1330</v>
      </c>
      <c r="B19" t="str">
        <f t="shared" si="1"/>
        <v>Lph_TiOm_pTot</v>
      </c>
      <c r="C19" s="1" t="s">
        <v>14</v>
      </c>
      <c r="D19" s="13" t="s">
        <v>1329</v>
      </c>
      <c r="E19" s="11">
        <f t="shared" si="0"/>
        <v>-79702</v>
      </c>
    </row>
    <row r="20" spans="1:5" ht="16.5" customHeight="1" x14ac:dyDescent="0.25">
      <c r="A20" s="8" t="s">
        <v>1332</v>
      </c>
      <c r="B20" t="str">
        <f t="shared" si="1"/>
        <v>Lph_TiRi_pTot</v>
      </c>
      <c r="C20" s="1" t="s">
        <v>15</v>
      </c>
      <c r="D20" s="13" t="s">
        <v>1331</v>
      </c>
      <c r="E20" s="11">
        <f t="shared" si="0"/>
        <v>168478</v>
      </c>
    </row>
    <row r="21" spans="1:5" ht="16.5" customHeight="1" x14ac:dyDescent="0.25">
      <c r="A21" s="8" t="s">
        <v>1334</v>
      </c>
      <c r="B21" t="str">
        <f t="shared" si="1"/>
        <v>Lph_Rhx_pTot</v>
      </c>
      <c r="C21" s="1" t="s">
        <v>16</v>
      </c>
      <c r="D21" s="13" t="s">
        <v>1333</v>
      </c>
      <c r="E21" s="11">
        <f t="shared" si="0"/>
        <v>-322330</v>
      </c>
    </row>
    <row r="22" spans="1:5" ht="16.5" customHeight="1" x14ac:dyDescent="0.25">
      <c r="A22" s="8" t="s">
        <v>1336</v>
      </c>
      <c r="B22" t="str">
        <f t="shared" si="1"/>
        <v>Lph_RHU_pTot</v>
      </c>
      <c r="C22" s="4" t="s">
        <v>17</v>
      </c>
      <c r="D22" s="5" t="s">
        <v>1335</v>
      </c>
      <c r="E22" s="11">
        <f t="shared" si="0"/>
        <v>111050890</v>
      </c>
    </row>
    <row r="23" spans="1:5" ht="16.5" customHeight="1" x14ac:dyDescent="0.25">
      <c r="A23" s="8" t="s">
        <v>1338</v>
      </c>
      <c r="B23" t="str">
        <f t="shared" si="1"/>
        <v>Lph_VrU_pTot</v>
      </c>
      <c r="C23" s="1" t="s">
        <v>18</v>
      </c>
      <c r="D23" s="13" t="s">
        <v>1337</v>
      </c>
      <c r="E23" s="11">
        <f t="shared" si="0"/>
        <v>210684</v>
      </c>
    </row>
    <row r="24" spans="1:5" ht="16.5" customHeight="1" x14ac:dyDescent="0.25">
      <c r="A24" s="8" t="s">
        <v>1340</v>
      </c>
      <c r="B24" t="str">
        <f t="shared" si="1"/>
        <v>Lph_BPu_pTot</v>
      </c>
      <c r="C24" s="1" t="s">
        <v>19</v>
      </c>
      <c r="D24" s="13" t="s">
        <v>1339</v>
      </c>
      <c r="E24" s="11">
        <f t="shared" si="0"/>
        <v>3483763</v>
      </c>
    </row>
    <row r="25" spans="1:5" ht="16.5" customHeight="1" x14ac:dyDescent="0.25">
      <c r="A25" s="8" t="s">
        <v>1341</v>
      </c>
      <c r="B25" t="str">
        <f t="shared" si="1"/>
        <v>Lph_Fphx_pTot</v>
      </c>
      <c r="C25" s="1" t="s">
        <v>20</v>
      </c>
      <c r="D25" s="13" t="s">
        <v>1333</v>
      </c>
      <c r="E25" s="11">
        <f t="shared" si="0"/>
        <v>-66049</v>
      </c>
    </row>
    <row r="26" spans="1:5" ht="16.5" customHeight="1" x14ac:dyDescent="0.25">
      <c r="A26" s="8" t="s">
        <v>1343</v>
      </c>
      <c r="B26" t="str">
        <f t="shared" si="1"/>
        <v>Lph_FpHTot_pTot</v>
      </c>
      <c r="C26" s="4" t="s">
        <v>21</v>
      </c>
      <c r="D26" s="5" t="s">
        <v>1342</v>
      </c>
      <c r="E26" s="11">
        <f t="shared" si="0"/>
        <v>114679288</v>
      </c>
    </row>
    <row r="27" spans="1:5" ht="16.5" customHeight="1" x14ac:dyDescent="0.25">
      <c r="A27" s="8" t="s">
        <v>1345</v>
      </c>
      <c r="B27" t="str">
        <f t="shared" si="1"/>
        <v>Lph_FmU_pTot</v>
      </c>
      <c r="C27" s="1" t="s">
        <v>22</v>
      </c>
      <c r="D27" s="13" t="s">
        <v>1344</v>
      </c>
      <c r="E27" s="11">
        <f t="shared" si="0"/>
        <v>0</v>
      </c>
    </row>
    <row r="28" spans="1:5" x14ac:dyDescent="0.25">
      <c r="A28" s="8" t="s">
        <v>1347</v>
      </c>
      <c r="B28" t="str">
        <f t="shared" si="1"/>
        <v>Lph_LPU_pTot</v>
      </c>
      <c r="C28" s="4" t="s">
        <v>23</v>
      </c>
      <c r="D28" s="5" t="s">
        <v>1346</v>
      </c>
      <c r="E28" s="11">
        <f t="shared" si="0"/>
        <v>114679288</v>
      </c>
    </row>
    <row r="29" spans="1:5" x14ac:dyDescent="0.25"/>
  </sheetData>
  <sheetProtection algorithmName="SHA-512" hashValue="a5YFmlsJ86BeTlW9/GGn3+I1PYM1CmENsDk7cFLzInN6TAb7DZ3T0d9pU1vIoqKAaIE462wcHOcwiyDkVONqqA==" saltValue="2vO7i3CevnF+xeIMwuk41A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hidden="1" customWidth="1"/>
    <col min="2" max="2" width="20.42578125" hidden="1" customWidth="1"/>
    <col min="3" max="3" width="13.85546875" customWidth="1"/>
    <col min="4" max="4" width="87.42578125" customWidth="1"/>
    <col min="5" max="5" width="14.42578125" customWidth="1"/>
    <col min="6" max="6" width="6" customWidth="1"/>
    <col min="7" max="7" width="13.5703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1466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INDEX('TPK data'!1:13,MATCH($D$3,'TPK data'!C1:C13,0),MATCH("Regnr",TpkVar,0))</f>
        <v>70735</v>
      </c>
      <c r="E5" s="77"/>
    </row>
    <row r="6" spans="1:5" x14ac:dyDescent="0.25"/>
    <row r="7" spans="1:5" ht="30" customHeight="1" x14ac:dyDescent="0.25">
      <c r="C7" s="53" t="s">
        <v>1349</v>
      </c>
      <c r="D7" s="54"/>
      <c r="E7" s="55"/>
    </row>
    <row r="8" spans="1:5" ht="15" customHeight="1" x14ac:dyDescent="0.25">
      <c r="C8" s="56" t="s">
        <v>187</v>
      </c>
      <c r="D8" s="56"/>
      <c r="E8" s="56"/>
    </row>
    <row r="9" spans="1:5" ht="31.5" customHeight="1" x14ac:dyDescent="0.25">
      <c r="A9" s="7" t="s">
        <v>245</v>
      </c>
      <c r="B9" s="10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t="str">
        <f>"Res_"&amp;A10&amp;"_"&amp;$B$9</f>
        <v>Res_BM_BeY</v>
      </c>
      <c r="C10" s="1" t="s">
        <v>5</v>
      </c>
      <c r="D10" s="1" t="s">
        <v>0</v>
      </c>
      <c r="E10" s="11">
        <f>INDEX('TPK data'!1:19,MATCH($D$3,TpkNavn,0),MATCH($B10,TpkVar,0))</f>
        <v>440318</v>
      </c>
    </row>
    <row r="11" spans="1:5" x14ac:dyDescent="0.25">
      <c r="A11" s="8" t="s">
        <v>314</v>
      </c>
      <c r="B11" t="str">
        <f t="shared" ref="B11:B44" si="0">"Res_"&amp;A11&amp;"_"&amp;$B$9</f>
        <v>Res_AFp_BeY</v>
      </c>
      <c r="C11" s="1" t="s">
        <v>6</v>
      </c>
      <c r="D11" s="1" t="s">
        <v>86</v>
      </c>
      <c r="E11" s="11">
        <f t="shared" ref="E11:E44" si="1">INDEX(TpkData,MATCH($D$3,TpkNavn,0),MATCH($B11,TpkVar,0))</f>
        <v>0</v>
      </c>
    </row>
    <row r="12" spans="1:5" x14ac:dyDescent="0.25">
      <c r="A12" s="8" t="s">
        <v>246</v>
      </c>
      <c r="B12" t="str">
        <f t="shared" si="0"/>
        <v>Res_PMTot_BeY</v>
      </c>
      <c r="C12" s="4" t="s">
        <v>7</v>
      </c>
      <c r="D12" s="4" t="s">
        <v>1</v>
      </c>
      <c r="E12" s="11">
        <f>INDEX(TpkData,MATCH($D$3,TpkNavn,0),MATCH($B12,TpkVar,0))</f>
        <v>440318</v>
      </c>
    </row>
    <row r="13" spans="1:5" x14ac:dyDescent="0.25">
      <c r="A13" s="8" t="s">
        <v>280</v>
      </c>
      <c r="B13" t="str">
        <f t="shared" si="0"/>
        <v>Res_IndT_BeY</v>
      </c>
      <c r="C13" s="1" t="s">
        <v>8</v>
      </c>
      <c r="D13" s="1" t="s">
        <v>2</v>
      </c>
      <c r="E13" s="11">
        <f t="shared" si="1"/>
        <v>0</v>
      </c>
    </row>
    <row r="14" spans="1:5" x14ac:dyDescent="0.25">
      <c r="A14" s="8" t="s">
        <v>281</v>
      </c>
      <c r="B14" t="str">
        <f t="shared" si="0"/>
        <v>Res_IndA_BeY</v>
      </c>
      <c r="C14" s="1" t="s">
        <v>9</v>
      </c>
      <c r="D14" s="1" t="s">
        <v>3</v>
      </c>
      <c r="E14" s="11">
        <f t="shared" si="1"/>
        <v>0</v>
      </c>
    </row>
    <row r="15" spans="1:5" x14ac:dyDescent="0.25">
      <c r="A15" s="8" t="s">
        <v>282</v>
      </c>
      <c r="B15" t="str">
        <f t="shared" si="0"/>
        <v>Res_IndE_BeY</v>
      </c>
      <c r="C15" s="1" t="s">
        <v>10</v>
      </c>
      <c r="D15" s="1" t="s">
        <v>4</v>
      </c>
      <c r="E15" s="11">
        <f t="shared" si="1"/>
        <v>0</v>
      </c>
    </row>
    <row r="16" spans="1:5" x14ac:dyDescent="0.25">
      <c r="A16" s="8" t="s">
        <v>315</v>
      </c>
      <c r="B16" t="str">
        <f t="shared" si="0"/>
        <v>Res_RiU_BeY</v>
      </c>
      <c r="C16" s="1" t="s">
        <v>11</v>
      </c>
      <c r="D16" s="1" t="s">
        <v>46</v>
      </c>
      <c r="E16" s="11">
        <f t="shared" si="1"/>
        <v>166881</v>
      </c>
    </row>
    <row r="17" spans="1:5" x14ac:dyDescent="0.25">
      <c r="A17" s="8" t="s">
        <v>283</v>
      </c>
      <c r="B17" t="str">
        <f t="shared" si="0"/>
        <v>Res_Kurs_BeY</v>
      </c>
      <c r="C17" s="1" t="s">
        <v>12</v>
      </c>
      <c r="D17" s="1" t="s">
        <v>47</v>
      </c>
      <c r="E17" s="11">
        <f t="shared" si="1"/>
        <v>-961435</v>
      </c>
    </row>
    <row r="18" spans="1:5" x14ac:dyDescent="0.25">
      <c r="A18" s="8" t="s">
        <v>316</v>
      </c>
      <c r="B18" t="str">
        <f t="shared" si="0"/>
        <v>Res_Rug_BeY</v>
      </c>
      <c r="C18" s="1" t="s">
        <v>13</v>
      </c>
      <c r="D18" s="1" t="s">
        <v>48</v>
      </c>
      <c r="E18" s="11">
        <f t="shared" si="1"/>
        <v>-1240</v>
      </c>
    </row>
    <row r="19" spans="1:5" x14ac:dyDescent="0.25">
      <c r="A19" s="8" t="s">
        <v>284</v>
      </c>
      <c r="B19" t="str">
        <f t="shared" si="0"/>
        <v>Res_AdmV_BeY</v>
      </c>
      <c r="C19" s="1" t="s">
        <v>14</v>
      </c>
      <c r="D19" s="1" t="s">
        <v>49</v>
      </c>
      <c r="E19" s="11">
        <f t="shared" si="1"/>
        <v>-35091</v>
      </c>
    </row>
    <row r="20" spans="1:5" ht="15.75" customHeight="1" x14ac:dyDescent="0.25">
      <c r="A20" s="8" t="s">
        <v>381</v>
      </c>
      <c r="B20" t="str">
        <f t="shared" si="0"/>
        <v>Res_iaTot_BeY</v>
      </c>
      <c r="C20" s="4" t="s">
        <v>15</v>
      </c>
      <c r="D20" s="4" t="s">
        <v>50</v>
      </c>
      <c r="E20" s="11">
        <f t="shared" si="1"/>
        <v>-830885</v>
      </c>
    </row>
    <row r="21" spans="1:5" x14ac:dyDescent="0.25">
      <c r="A21" s="8" t="s">
        <v>285</v>
      </c>
      <c r="B21" t="str">
        <f t="shared" si="0"/>
        <v>Res_Pas_BeY</v>
      </c>
      <c r="C21" s="1" t="s">
        <v>16</v>
      </c>
      <c r="D21" s="1" t="s">
        <v>51</v>
      </c>
      <c r="E21" s="11">
        <f t="shared" si="1"/>
        <v>131401</v>
      </c>
    </row>
    <row r="22" spans="1:5" x14ac:dyDescent="0.25">
      <c r="A22" s="8" t="s">
        <v>317</v>
      </c>
      <c r="B22" t="str">
        <f t="shared" si="0"/>
        <v>Res_UbY_BeY</v>
      </c>
      <c r="C22" s="1" t="s">
        <v>17</v>
      </c>
      <c r="D22" s="1" t="s">
        <v>52</v>
      </c>
      <c r="E22" s="11">
        <f t="shared" si="1"/>
        <v>-367757</v>
      </c>
    </row>
    <row r="23" spans="1:5" x14ac:dyDescent="0.25">
      <c r="A23" s="8" t="s">
        <v>318</v>
      </c>
      <c r="B23" t="str">
        <f t="shared" si="0"/>
        <v>Res_MGd_BeY</v>
      </c>
      <c r="C23" s="1" t="s">
        <v>18</v>
      </c>
      <c r="D23" s="1" t="s">
        <v>53</v>
      </c>
      <c r="E23" s="11">
        <f t="shared" si="1"/>
        <v>0</v>
      </c>
    </row>
    <row r="24" spans="1:5" x14ac:dyDescent="0.25">
      <c r="A24" s="8" t="s">
        <v>286</v>
      </c>
      <c r="B24" t="str">
        <f t="shared" si="0"/>
        <v>Res_YTot_BeY</v>
      </c>
      <c r="C24" s="4" t="s">
        <v>19</v>
      </c>
      <c r="D24" s="4" t="s">
        <v>189</v>
      </c>
      <c r="E24" s="11">
        <f t="shared" si="1"/>
        <v>-367757</v>
      </c>
    </row>
    <row r="25" spans="1:5" x14ac:dyDescent="0.25">
      <c r="A25" s="8" t="s">
        <v>287</v>
      </c>
      <c r="B25" t="str">
        <f t="shared" si="0"/>
        <v>Res_LP_BeY</v>
      </c>
      <c r="C25" s="1" t="s">
        <v>20</v>
      </c>
      <c r="D25" s="1" t="s">
        <v>243</v>
      </c>
      <c r="E25" s="11">
        <f t="shared" si="1"/>
        <v>407258</v>
      </c>
    </row>
    <row r="26" spans="1:5" x14ac:dyDescent="0.25">
      <c r="A26" s="8" t="s">
        <v>288</v>
      </c>
      <c r="B26" t="str">
        <f t="shared" si="0"/>
        <v>Res_GLP_BeY</v>
      </c>
      <c r="C26" s="1" t="s">
        <v>21</v>
      </c>
      <c r="D26" s="1" t="s">
        <v>56</v>
      </c>
      <c r="E26" s="11">
        <f t="shared" si="1"/>
        <v>0</v>
      </c>
    </row>
    <row r="27" spans="1:5" x14ac:dyDescent="0.25">
      <c r="A27" s="8" t="s">
        <v>289</v>
      </c>
      <c r="B27" t="str">
        <f t="shared" si="0"/>
        <v>Res_LPTot_BeY</v>
      </c>
      <c r="C27" s="4" t="s">
        <v>22</v>
      </c>
      <c r="D27" s="4" t="s">
        <v>190</v>
      </c>
      <c r="E27" s="11">
        <f t="shared" si="1"/>
        <v>407258</v>
      </c>
    </row>
    <row r="28" spans="1:5" x14ac:dyDescent="0.25">
      <c r="A28" s="8" t="s">
        <v>290</v>
      </c>
      <c r="B28" t="str">
        <f t="shared" si="0"/>
        <v>Res_Fm_BeY</v>
      </c>
      <c r="C28" s="1" t="s">
        <v>23</v>
      </c>
      <c r="D28" s="1" t="s">
        <v>191</v>
      </c>
      <c r="E28" s="11">
        <f t="shared" si="1"/>
        <v>0</v>
      </c>
    </row>
    <row r="29" spans="1:5" x14ac:dyDescent="0.25">
      <c r="A29" s="8" t="s">
        <v>382</v>
      </c>
      <c r="B29" t="str">
        <f t="shared" si="0"/>
        <v>Res_Okap_BeY</v>
      </c>
      <c r="C29" s="1" t="s">
        <v>24</v>
      </c>
      <c r="D29" s="1" t="s">
        <v>192</v>
      </c>
      <c r="E29" s="11">
        <f t="shared" si="1"/>
        <v>48182</v>
      </c>
    </row>
    <row r="30" spans="1:5" x14ac:dyDescent="0.25">
      <c r="A30" s="8" t="s">
        <v>292</v>
      </c>
      <c r="B30" t="str">
        <f t="shared" si="0"/>
        <v>Res_Eom_BeY</v>
      </c>
      <c r="C30" s="1" t="s">
        <v>25</v>
      </c>
      <c r="D30" s="1" t="s">
        <v>57</v>
      </c>
      <c r="E30" s="11">
        <f t="shared" si="1"/>
        <v>0</v>
      </c>
    </row>
    <row r="31" spans="1:5" x14ac:dyDescent="0.25">
      <c r="A31" s="8" t="s">
        <v>293</v>
      </c>
      <c r="B31" t="str">
        <f t="shared" si="0"/>
        <v>Res_Aom_BeY</v>
      </c>
      <c r="C31" s="1" t="s">
        <v>26</v>
      </c>
      <c r="D31" s="1" t="s">
        <v>92</v>
      </c>
      <c r="E31" s="11">
        <f t="shared" si="1"/>
        <v>-5655</v>
      </c>
    </row>
    <row r="32" spans="1:5" x14ac:dyDescent="0.25">
      <c r="A32" s="8" t="s">
        <v>383</v>
      </c>
      <c r="B32" t="str">
        <f t="shared" si="0"/>
        <v>Res_RTv_BeY</v>
      </c>
      <c r="C32" s="1" t="s">
        <v>27</v>
      </c>
      <c r="D32" s="1" t="s">
        <v>58</v>
      </c>
      <c r="E32" s="11">
        <f t="shared" si="1"/>
        <v>0</v>
      </c>
    </row>
    <row r="33" spans="1:5" x14ac:dyDescent="0.25">
      <c r="A33" s="8" t="s">
        <v>319</v>
      </c>
      <c r="B33" t="str">
        <f t="shared" si="0"/>
        <v>Res_PGG_BeY</v>
      </c>
      <c r="C33" s="1" t="s">
        <v>28</v>
      </c>
      <c r="D33" s="1" t="s">
        <v>93</v>
      </c>
      <c r="E33" s="11">
        <f t="shared" si="1"/>
        <v>0</v>
      </c>
    </row>
    <row r="34" spans="1:5" x14ac:dyDescent="0.25">
      <c r="A34" s="8" t="s">
        <v>294</v>
      </c>
      <c r="B34" t="str">
        <f t="shared" si="0"/>
        <v>Res_DTot_BeY</v>
      </c>
      <c r="C34" s="4" t="s">
        <v>29</v>
      </c>
      <c r="D34" s="5" t="s">
        <v>201</v>
      </c>
      <c r="E34" s="11">
        <f t="shared" si="1"/>
        <v>-5655</v>
      </c>
    </row>
    <row r="35" spans="1:5" x14ac:dyDescent="0.25">
      <c r="A35" s="8" t="s">
        <v>326</v>
      </c>
      <c r="B35" t="str">
        <f t="shared" si="0"/>
        <v>Res_Oia_BeY</v>
      </c>
      <c r="C35" s="1" t="s">
        <v>30</v>
      </c>
      <c r="D35" s="1" t="s">
        <v>59</v>
      </c>
      <c r="E35" s="11">
        <f t="shared" si="1"/>
        <v>86189</v>
      </c>
    </row>
    <row r="36" spans="1:5" x14ac:dyDescent="0.25">
      <c r="A36" s="8" t="s">
        <v>320</v>
      </c>
      <c r="B36" t="str">
        <f t="shared" si="0"/>
        <v>Res_FPTot_BeY</v>
      </c>
      <c r="C36" s="4" t="s">
        <v>31</v>
      </c>
      <c r="D36" s="4" t="s">
        <v>193</v>
      </c>
      <c r="E36" s="11">
        <f t="shared" si="1"/>
        <v>-90949</v>
      </c>
    </row>
    <row r="37" spans="1:5" x14ac:dyDescent="0.25">
      <c r="A37" s="8" t="s">
        <v>321</v>
      </c>
      <c r="B37" t="str">
        <f t="shared" si="0"/>
        <v>Res_RSU_BeY</v>
      </c>
      <c r="C37" s="1" t="s">
        <v>32</v>
      </c>
      <c r="D37" s="1" t="s">
        <v>60</v>
      </c>
      <c r="E37" s="11">
        <f t="shared" si="1"/>
        <v>0</v>
      </c>
    </row>
    <row r="38" spans="1:5" x14ac:dyDescent="0.25">
      <c r="A38" s="8" t="s">
        <v>384</v>
      </c>
      <c r="B38" t="str">
        <f t="shared" si="0"/>
        <v>Res_Ekia_BeY</v>
      </c>
      <c r="C38" s="1" t="s">
        <v>33</v>
      </c>
      <c r="D38" s="1" t="s">
        <v>61</v>
      </c>
      <c r="E38" s="11">
        <f t="shared" si="1"/>
        <v>-187684</v>
      </c>
    </row>
    <row r="39" spans="1:5" x14ac:dyDescent="0.25">
      <c r="A39" s="8" t="s">
        <v>385</v>
      </c>
      <c r="B39" t="str">
        <f t="shared" si="0"/>
        <v>Res_Xind_BeY</v>
      </c>
      <c r="C39" s="1" t="s">
        <v>34</v>
      </c>
      <c r="D39" s="1" t="s">
        <v>62</v>
      </c>
      <c r="E39" s="11">
        <f t="shared" si="1"/>
        <v>0</v>
      </c>
    </row>
    <row r="40" spans="1:5" x14ac:dyDescent="0.25">
      <c r="A40" s="8" t="s">
        <v>386</v>
      </c>
      <c r="B40" t="str">
        <f t="shared" si="0"/>
        <v>Res_Xomk_BeY</v>
      </c>
      <c r="C40" s="1" t="s">
        <v>35</v>
      </c>
      <c r="D40" s="1" t="s">
        <v>194</v>
      </c>
      <c r="E40" s="11">
        <f t="shared" si="1"/>
        <v>0</v>
      </c>
    </row>
    <row r="41" spans="1:5" x14ac:dyDescent="0.25">
      <c r="A41" s="8" t="s">
        <v>295</v>
      </c>
      <c r="B41" t="str">
        <f t="shared" si="0"/>
        <v>Res_ROA_BeY</v>
      </c>
      <c r="C41" s="1" t="s">
        <v>36</v>
      </c>
      <c r="D41" s="1" t="s">
        <v>63</v>
      </c>
      <c r="E41" s="11">
        <f t="shared" si="1"/>
        <v>0</v>
      </c>
    </row>
    <row r="42" spans="1:5" x14ac:dyDescent="0.25">
      <c r="A42" s="8" t="s">
        <v>325</v>
      </c>
      <c r="B42" t="str">
        <f t="shared" si="0"/>
        <v>Res_RfSTot_BeY</v>
      </c>
      <c r="C42" s="4" t="s">
        <v>37</v>
      </c>
      <c r="D42" s="4" t="s">
        <v>403</v>
      </c>
      <c r="E42" s="11">
        <f t="shared" si="1"/>
        <v>-278633</v>
      </c>
    </row>
    <row r="43" spans="1:5" x14ac:dyDescent="0.25">
      <c r="A43" s="8" t="s">
        <v>296</v>
      </c>
      <c r="B43" t="str">
        <f t="shared" si="0"/>
        <v>Res_SEk_BeY</v>
      </c>
      <c r="C43" s="1" t="s">
        <v>38</v>
      </c>
      <c r="D43" s="1" t="s">
        <v>64</v>
      </c>
      <c r="E43" s="11">
        <f t="shared" si="1"/>
        <v>101495</v>
      </c>
    </row>
    <row r="44" spans="1:5" x14ac:dyDescent="0.25">
      <c r="A44" s="8" t="s">
        <v>269</v>
      </c>
      <c r="B44" t="str">
        <f t="shared" si="0"/>
        <v>Res_ResTot_BeY</v>
      </c>
      <c r="C44" s="4" t="s">
        <v>39</v>
      </c>
      <c r="D44" s="4" t="s">
        <v>195</v>
      </c>
      <c r="E44" s="11">
        <f t="shared" si="1"/>
        <v>-177138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t="str">
        <f t="shared" ref="B47:B66" si="2">"Res_"&amp;A47&amp;"_"&amp;$B$9</f>
        <v>Res_SB_BeY</v>
      </c>
      <c r="C47" s="1" t="s">
        <v>40</v>
      </c>
      <c r="D47" s="1" t="s">
        <v>85</v>
      </c>
      <c r="E47" s="11">
        <f t="shared" ref="E47:E66" si="3">INDEX(TpkData,MATCH($D$3,TpkNavn,0),MATCH($B47,TpkVar,0))</f>
        <v>0</v>
      </c>
    </row>
    <row r="48" spans="1:5" x14ac:dyDescent="0.25">
      <c r="A48" s="8" t="s">
        <v>322</v>
      </c>
      <c r="B48" t="str">
        <f t="shared" si="2"/>
        <v>Res_SAF_BeY</v>
      </c>
      <c r="C48" s="1" t="s">
        <v>41</v>
      </c>
      <c r="D48" s="1" t="s">
        <v>86</v>
      </c>
      <c r="E48" s="11">
        <f t="shared" si="3"/>
        <v>0</v>
      </c>
    </row>
    <row r="49" spans="1:5" x14ac:dyDescent="0.25">
      <c r="A49" s="8" t="s">
        <v>323</v>
      </c>
      <c r="B49" t="str">
        <f t="shared" si="2"/>
        <v>Res_SPh_BeY</v>
      </c>
      <c r="C49" s="1" t="s">
        <v>42</v>
      </c>
      <c r="D49" s="1" t="s">
        <v>87</v>
      </c>
      <c r="E49" s="11">
        <f t="shared" si="3"/>
        <v>0</v>
      </c>
    </row>
    <row r="50" spans="1:5" x14ac:dyDescent="0.25">
      <c r="A50" s="8" t="s">
        <v>313</v>
      </c>
      <c r="B50" t="str">
        <f t="shared" si="2"/>
        <v>Res_SFRm_BeY</v>
      </c>
      <c r="C50" s="1" t="s">
        <v>43</v>
      </c>
      <c r="D50" s="1" t="s">
        <v>196</v>
      </c>
      <c r="E50" s="11">
        <f t="shared" si="3"/>
        <v>0</v>
      </c>
    </row>
    <row r="51" spans="1:5" x14ac:dyDescent="0.25">
      <c r="A51" s="8" t="s">
        <v>298</v>
      </c>
      <c r="B51" t="str">
        <f t="shared" si="2"/>
        <v>Res_SGP_BeY</v>
      </c>
      <c r="C51" s="1" t="s">
        <v>44</v>
      </c>
      <c r="D51" s="1" t="s">
        <v>88</v>
      </c>
      <c r="E51" s="11">
        <f t="shared" si="3"/>
        <v>0</v>
      </c>
    </row>
    <row r="52" spans="1:5" x14ac:dyDescent="0.25">
      <c r="A52" s="8" t="s">
        <v>309</v>
      </c>
      <c r="B52" t="str">
        <f t="shared" si="2"/>
        <v>Res_SPTot_BeY</v>
      </c>
      <c r="C52" s="4" t="s">
        <v>45</v>
      </c>
      <c r="D52" s="4" t="s">
        <v>198</v>
      </c>
      <c r="E52" s="11">
        <f t="shared" si="3"/>
        <v>0</v>
      </c>
    </row>
    <row r="53" spans="1:5" x14ac:dyDescent="0.25">
      <c r="A53" s="8" t="s">
        <v>299</v>
      </c>
      <c r="B53" t="str">
        <f t="shared" si="2"/>
        <v>Res_SFR_BeY</v>
      </c>
      <c r="C53" s="1" t="s">
        <v>66</v>
      </c>
      <c r="D53" s="1" t="s">
        <v>89</v>
      </c>
      <c r="E53" s="11">
        <f t="shared" si="3"/>
        <v>0</v>
      </c>
    </row>
    <row r="54" spans="1:5" x14ac:dyDescent="0.25">
      <c r="A54" s="8" t="s">
        <v>300</v>
      </c>
      <c r="B54" t="str">
        <f t="shared" si="2"/>
        <v>Res_SUE_BeY</v>
      </c>
      <c r="C54" s="1" t="s">
        <v>67</v>
      </c>
      <c r="D54" s="1" t="s">
        <v>90</v>
      </c>
      <c r="E54" s="11">
        <f t="shared" si="3"/>
        <v>0</v>
      </c>
    </row>
    <row r="55" spans="1:5" x14ac:dyDescent="0.25">
      <c r="A55" s="8" t="s">
        <v>301</v>
      </c>
      <c r="B55" t="str">
        <f t="shared" si="2"/>
        <v>Res_SMG_BeY</v>
      </c>
      <c r="C55" s="1" t="s">
        <v>68</v>
      </c>
      <c r="D55" s="1" t="s">
        <v>53</v>
      </c>
      <c r="E55" s="11">
        <f t="shared" si="3"/>
        <v>0</v>
      </c>
    </row>
    <row r="56" spans="1:5" x14ac:dyDescent="0.25">
      <c r="A56" s="8" t="s">
        <v>302</v>
      </c>
      <c r="B56" t="str">
        <f t="shared" si="2"/>
        <v>Res_SEh_BeY</v>
      </c>
      <c r="C56" s="1" t="s">
        <v>69</v>
      </c>
      <c r="D56" s="1" t="s">
        <v>54</v>
      </c>
      <c r="E56" s="11">
        <f t="shared" si="3"/>
        <v>0</v>
      </c>
    </row>
    <row r="57" spans="1:5" x14ac:dyDescent="0.25">
      <c r="A57" s="8" t="s">
        <v>310</v>
      </c>
      <c r="B57" t="str">
        <f t="shared" si="2"/>
        <v>Res_SRm_BeY</v>
      </c>
      <c r="C57" s="1" t="s">
        <v>70</v>
      </c>
      <c r="D57" s="1" t="s">
        <v>197</v>
      </c>
      <c r="E57" s="11">
        <f t="shared" si="3"/>
        <v>0</v>
      </c>
    </row>
    <row r="58" spans="1:5" x14ac:dyDescent="0.25">
      <c r="A58" s="8" t="s">
        <v>303</v>
      </c>
      <c r="B58" t="str">
        <f t="shared" si="2"/>
        <v>Res_SGEh_BeY</v>
      </c>
      <c r="C58" s="1" t="s">
        <v>71</v>
      </c>
      <c r="D58" s="1" t="s">
        <v>55</v>
      </c>
      <c r="E58" s="11">
        <f t="shared" si="3"/>
        <v>0</v>
      </c>
    </row>
    <row r="59" spans="1:5" x14ac:dyDescent="0.25">
      <c r="A59" s="8" t="s">
        <v>311</v>
      </c>
      <c r="B59" t="str">
        <f t="shared" si="2"/>
        <v>Res_SETot_BeY</v>
      </c>
      <c r="C59" s="4" t="s">
        <v>72</v>
      </c>
      <c r="D59" s="5" t="s">
        <v>199</v>
      </c>
      <c r="E59" s="11">
        <f t="shared" si="3"/>
        <v>0</v>
      </c>
    </row>
    <row r="60" spans="1:5" x14ac:dyDescent="0.25">
      <c r="A60" s="8" t="s">
        <v>304</v>
      </c>
      <c r="B60" t="str">
        <f t="shared" si="2"/>
        <v>Res_SBP_BeY</v>
      </c>
      <c r="C60" s="1" t="s">
        <v>73</v>
      </c>
      <c r="D60" s="1" t="s">
        <v>91</v>
      </c>
      <c r="E60" s="11">
        <f t="shared" si="3"/>
        <v>0</v>
      </c>
    </row>
    <row r="61" spans="1:5" x14ac:dyDescent="0.25">
      <c r="A61" s="8" t="s">
        <v>305</v>
      </c>
      <c r="B61" t="str">
        <f t="shared" si="2"/>
        <v>Res_SEom_BeY</v>
      </c>
      <c r="C61" s="1" t="s">
        <v>74</v>
      </c>
      <c r="D61" s="1" t="s">
        <v>57</v>
      </c>
      <c r="E61" s="11">
        <f t="shared" si="3"/>
        <v>0</v>
      </c>
    </row>
    <row r="62" spans="1:5" x14ac:dyDescent="0.25">
      <c r="A62" s="8" t="s">
        <v>306</v>
      </c>
      <c r="B62" t="str">
        <f t="shared" si="2"/>
        <v>Res_SAdm_BeY</v>
      </c>
      <c r="C62" s="1" t="s">
        <v>75</v>
      </c>
      <c r="D62" s="1" t="s">
        <v>92</v>
      </c>
      <c r="E62" s="11">
        <f t="shared" si="3"/>
        <v>0</v>
      </c>
    </row>
    <row r="63" spans="1:5" x14ac:dyDescent="0.25">
      <c r="A63" s="8" t="s">
        <v>324</v>
      </c>
      <c r="B63" t="str">
        <f t="shared" si="2"/>
        <v>Res_SPGG_BeY</v>
      </c>
      <c r="C63" s="1" t="s">
        <v>76</v>
      </c>
      <c r="D63" s="1" t="s">
        <v>93</v>
      </c>
      <c r="E63" s="11">
        <f t="shared" si="3"/>
        <v>0</v>
      </c>
    </row>
    <row r="64" spans="1:5" x14ac:dyDescent="0.25">
      <c r="A64" s="8" t="s">
        <v>307</v>
      </c>
      <c r="B64" t="str">
        <f t="shared" si="2"/>
        <v>Res_SDTot_BeY</v>
      </c>
      <c r="C64" s="4" t="s">
        <v>77</v>
      </c>
      <c r="D64" s="4" t="s">
        <v>200</v>
      </c>
      <c r="E64" s="11">
        <f t="shared" si="3"/>
        <v>0</v>
      </c>
    </row>
    <row r="65" spans="1:5" x14ac:dyDescent="0.25">
      <c r="A65" s="8" t="s">
        <v>308</v>
      </c>
      <c r="B65" t="str">
        <f t="shared" si="2"/>
        <v>Res_SSU_BeY</v>
      </c>
      <c r="C65" s="1" t="s">
        <v>78</v>
      </c>
      <c r="D65" s="1" t="s">
        <v>94</v>
      </c>
      <c r="E65" s="11">
        <f t="shared" si="3"/>
        <v>0</v>
      </c>
    </row>
    <row r="66" spans="1:5" ht="26.25" customHeight="1" x14ac:dyDescent="0.25">
      <c r="A66" s="8" t="s">
        <v>312</v>
      </c>
      <c r="B66" t="str">
        <f t="shared" si="2"/>
        <v>Res_SRTot_BeY</v>
      </c>
      <c r="C66" s="4" t="s">
        <v>79</v>
      </c>
      <c r="D66" s="5" t="s">
        <v>202</v>
      </c>
      <c r="E66" s="11">
        <f t="shared" si="3"/>
        <v>0</v>
      </c>
    </row>
    <row r="67" spans="1:5" x14ac:dyDescent="0.25"/>
  </sheetData>
  <sheetProtection algorithmName="SHA-512" hashValue="lblWPYDHCo5+iIMijQ4zS0uTSudg+x+14qBdGjE5fppY1CN3rRSRT/qN7kQe3yo6yoQcH8XqXU7EHH581TgHXA==" saltValue="tF9gtcfq0zM8p1+gvcoJ6w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E52"/>
  <sheetViews>
    <sheetView showGridLines="0" topLeftCell="A20" workbookViewId="0">
      <selection activeCell="B7" sqref="B7"/>
    </sheetView>
  </sheetViews>
  <sheetFormatPr defaultColWidth="0" defaultRowHeight="15" zeroHeight="1" x14ac:dyDescent="0.25"/>
  <cols>
    <col min="1" max="1" width="2.5703125" customWidth="1"/>
    <col min="2" max="3" width="9.140625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35"/>
      <c r="C1" s="35"/>
      <c r="D1" s="35"/>
    </row>
    <row r="2" spans="2:4" x14ac:dyDescent="0.25">
      <c r="B2" s="35"/>
      <c r="C2" s="35"/>
      <c r="D2" s="35"/>
    </row>
    <row r="3" spans="2:4" x14ac:dyDescent="0.25">
      <c r="B3" s="35"/>
      <c r="C3" s="35"/>
      <c r="D3" s="35"/>
    </row>
    <row r="4" spans="2:4" x14ac:dyDescent="0.25">
      <c r="B4" s="35"/>
      <c r="C4" s="35"/>
      <c r="D4" s="35"/>
    </row>
    <row r="5" spans="2:4" x14ac:dyDescent="0.25">
      <c r="B5" s="35"/>
      <c r="C5" s="35"/>
      <c r="D5" s="35"/>
    </row>
    <row r="6" spans="2:4" ht="31.5" x14ac:dyDescent="0.5">
      <c r="B6" s="36" t="s">
        <v>1470</v>
      </c>
      <c r="C6" s="36"/>
      <c r="D6" s="35"/>
    </row>
    <row r="7" spans="2:4" ht="11.25" customHeight="1" x14ac:dyDescent="0.25">
      <c r="B7" s="35"/>
      <c r="C7" s="35"/>
      <c r="D7" s="35"/>
    </row>
    <row r="8" spans="2:4" ht="21" x14ac:dyDescent="0.35">
      <c r="B8" s="37" t="s">
        <v>1352</v>
      </c>
      <c r="C8" s="37"/>
      <c r="D8" s="38"/>
    </row>
    <row r="9" spans="2:4" x14ac:dyDescent="0.25">
      <c r="B9" s="39" t="s">
        <v>1353</v>
      </c>
      <c r="C9" s="42" t="s">
        <v>1358</v>
      </c>
      <c r="D9" s="43" t="s">
        <v>1366</v>
      </c>
    </row>
    <row r="10" spans="2:4" x14ac:dyDescent="0.25">
      <c r="B10" s="39" t="s">
        <v>1353</v>
      </c>
      <c r="C10" s="42" t="s">
        <v>1359</v>
      </c>
      <c r="D10" s="43" t="s">
        <v>1367</v>
      </c>
    </row>
    <row r="11" spans="2:4" x14ac:dyDescent="0.25">
      <c r="B11" s="39" t="s">
        <v>1353</v>
      </c>
      <c r="C11" s="42" t="s">
        <v>1360</v>
      </c>
      <c r="D11" s="43" t="s">
        <v>1368</v>
      </c>
    </row>
    <row r="12" spans="2:4" x14ac:dyDescent="0.25">
      <c r="B12" s="39" t="s">
        <v>1353</v>
      </c>
      <c r="C12" s="42" t="s">
        <v>1361</v>
      </c>
      <c r="D12" s="43" t="s">
        <v>1369</v>
      </c>
    </row>
    <row r="13" spans="2:4" x14ac:dyDescent="0.25">
      <c r="B13" s="39" t="s">
        <v>1353</v>
      </c>
      <c r="C13" s="42" t="s">
        <v>1362</v>
      </c>
      <c r="D13" s="43" t="s">
        <v>1370</v>
      </c>
    </row>
    <row r="14" spans="2:4" x14ac:dyDescent="0.25">
      <c r="B14" s="39" t="s">
        <v>1353</v>
      </c>
      <c r="C14" s="42" t="s">
        <v>1363</v>
      </c>
      <c r="D14" s="43" t="s">
        <v>1371</v>
      </c>
    </row>
    <row r="15" spans="2:4" x14ac:dyDescent="0.25">
      <c r="B15" s="39" t="s">
        <v>1353</v>
      </c>
      <c r="C15" s="42" t="s">
        <v>1364</v>
      </c>
      <c r="D15" s="43" t="s">
        <v>1044</v>
      </c>
    </row>
    <row r="16" spans="2:4" x14ac:dyDescent="0.25">
      <c r="B16" s="39" t="s">
        <v>1353</v>
      </c>
      <c r="C16" s="42" t="s">
        <v>1365</v>
      </c>
      <c r="D16" s="43" t="s">
        <v>1373</v>
      </c>
    </row>
    <row r="17" spans="2:4" x14ac:dyDescent="0.25">
      <c r="B17" s="38"/>
      <c r="C17" s="38"/>
      <c r="D17" s="38"/>
    </row>
    <row r="18" spans="2:4" ht="21" x14ac:dyDescent="0.35">
      <c r="B18" s="37" t="s">
        <v>1354</v>
      </c>
      <c r="C18" s="37"/>
      <c r="D18" s="38"/>
    </row>
    <row r="19" spans="2:4" x14ac:dyDescent="0.25">
      <c r="B19" s="39" t="s">
        <v>1353</v>
      </c>
      <c r="C19" s="42" t="s">
        <v>1374</v>
      </c>
      <c r="D19" s="43" t="s">
        <v>1366</v>
      </c>
    </row>
    <row r="20" spans="2:4" x14ac:dyDescent="0.25">
      <c r="B20" s="39" t="s">
        <v>1353</v>
      </c>
      <c r="C20" s="42" t="s">
        <v>1375</v>
      </c>
      <c r="D20" s="43" t="s">
        <v>1367</v>
      </c>
    </row>
    <row r="21" spans="2:4" x14ac:dyDescent="0.25">
      <c r="B21" s="39" t="s">
        <v>1353</v>
      </c>
      <c r="C21" s="42" t="s">
        <v>1376</v>
      </c>
      <c r="D21" s="43" t="s">
        <v>1382</v>
      </c>
    </row>
    <row r="22" spans="2:4" x14ac:dyDescent="0.25">
      <c r="B22" s="39" t="s">
        <v>1353</v>
      </c>
      <c r="C22" s="42" t="s">
        <v>1377</v>
      </c>
      <c r="D22" s="43" t="s">
        <v>1369</v>
      </c>
    </row>
    <row r="23" spans="2:4" x14ac:dyDescent="0.25">
      <c r="B23" s="39" t="s">
        <v>1353</v>
      </c>
      <c r="C23" s="42" t="s">
        <v>1378</v>
      </c>
      <c r="D23" s="43" t="s">
        <v>1370</v>
      </c>
    </row>
    <row r="24" spans="2:4" x14ac:dyDescent="0.25">
      <c r="B24" s="39" t="s">
        <v>1353</v>
      </c>
      <c r="C24" s="42" t="s">
        <v>1379</v>
      </c>
      <c r="D24" s="43" t="s">
        <v>1383</v>
      </c>
    </row>
    <row r="25" spans="2:4" x14ac:dyDescent="0.25">
      <c r="B25" s="39" t="s">
        <v>1353</v>
      </c>
      <c r="C25" s="42" t="s">
        <v>1380</v>
      </c>
      <c r="D25" s="43" t="s">
        <v>1044</v>
      </c>
    </row>
    <row r="26" spans="2:4" x14ac:dyDescent="0.25">
      <c r="B26" s="39" t="s">
        <v>1353</v>
      </c>
      <c r="C26" s="42" t="s">
        <v>1381</v>
      </c>
      <c r="D26" s="43" t="s">
        <v>1384</v>
      </c>
    </row>
    <row r="27" spans="2:4" x14ac:dyDescent="0.25">
      <c r="B27" s="38"/>
      <c r="C27" s="38"/>
      <c r="D27" s="38"/>
    </row>
    <row r="28" spans="2:4" ht="21" x14ac:dyDescent="0.35">
      <c r="B28" s="37" t="s">
        <v>1355</v>
      </c>
      <c r="C28" s="37"/>
      <c r="D28" s="38"/>
    </row>
    <row r="29" spans="2:4" x14ac:dyDescent="0.25">
      <c r="B29" s="39" t="s">
        <v>1353</v>
      </c>
      <c r="C29" s="42" t="s">
        <v>1385</v>
      </c>
      <c r="D29" s="43" t="s">
        <v>1366</v>
      </c>
    </row>
    <row r="30" spans="2:4" x14ac:dyDescent="0.25">
      <c r="B30" s="39" t="s">
        <v>1353</v>
      </c>
      <c r="C30" s="42" t="s">
        <v>1386</v>
      </c>
      <c r="D30" s="43" t="s">
        <v>1367</v>
      </c>
    </row>
    <row r="31" spans="2:4" x14ac:dyDescent="0.25">
      <c r="B31" s="39" t="s">
        <v>1353</v>
      </c>
      <c r="C31" s="42" t="s">
        <v>1387</v>
      </c>
      <c r="D31" s="43" t="s">
        <v>1372</v>
      </c>
    </row>
    <row r="32" spans="2:4" x14ac:dyDescent="0.25">
      <c r="B32" s="39" t="s">
        <v>1353</v>
      </c>
      <c r="C32" s="42" t="s">
        <v>1388</v>
      </c>
      <c r="D32" s="43" t="s">
        <v>1370</v>
      </c>
    </row>
    <row r="33" spans="2:4" x14ac:dyDescent="0.25">
      <c r="B33" s="39" t="s">
        <v>1353</v>
      </c>
      <c r="C33" s="42" t="s">
        <v>1389</v>
      </c>
      <c r="D33" s="43" t="s">
        <v>1391</v>
      </c>
    </row>
    <row r="34" spans="2:4" x14ac:dyDescent="0.25">
      <c r="B34" s="39" t="s">
        <v>1353</v>
      </c>
      <c r="C34" s="42" t="s">
        <v>1390</v>
      </c>
      <c r="D34" s="43" t="s">
        <v>1392</v>
      </c>
    </row>
    <row r="35" spans="2:4" x14ac:dyDescent="0.25">
      <c r="B35" s="38"/>
      <c r="C35" s="38"/>
      <c r="D35" s="38"/>
    </row>
    <row r="36" spans="2:4" ht="21" x14ac:dyDescent="0.35">
      <c r="B36" s="37" t="s">
        <v>1356</v>
      </c>
      <c r="C36" s="37"/>
      <c r="D36" s="38"/>
    </row>
    <row r="37" spans="2:4" x14ac:dyDescent="0.25">
      <c r="B37" s="39" t="s">
        <v>1353</v>
      </c>
      <c r="C37" s="42" t="s">
        <v>1393</v>
      </c>
      <c r="D37" s="43" t="s">
        <v>1366</v>
      </c>
    </row>
    <row r="38" spans="2:4" x14ac:dyDescent="0.25">
      <c r="B38" s="39" t="s">
        <v>1353</v>
      </c>
      <c r="C38" s="42" t="s">
        <v>1394</v>
      </c>
      <c r="D38" s="43" t="s">
        <v>1367</v>
      </c>
    </row>
    <row r="39" spans="2:4" x14ac:dyDescent="0.25">
      <c r="B39" s="39" t="s">
        <v>1353</v>
      </c>
      <c r="C39" s="42" t="s">
        <v>1395</v>
      </c>
      <c r="D39" s="43" t="s">
        <v>1396</v>
      </c>
    </row>
    <row r="40" spans="2:4" x14ac:dyDescent="0.25">
      <c r="B40" s="38"/>
      <c r="C40" s="38"/>
      <c r="D40" s="40"/>
    </row>
    <row r="41" spans="2:4" ht="21" x14ac:dyDescent="0.35">
      <c r="B41" s="37" t="s">
        <v>1357</v>
      </c>
      <c r="C41" s="37"/>
      <c r="D41" s="38"/>
    </row>
    <row r="42" spans="2:4" x14ac:dyDescent="0.25">
      <c r="B42" s="39" t="s">
        <v>1353</v>
      </c>
      <c r="C42" s="42" t="s">
        <v>1397</v>
      </c>
      <c r="D42" s="43" t="s">
        <v>1366</v>
      </c>
    </row>
    <row r="43" spans="2:4" x14ac:dyDescent="0.25">
      <c r="B43" s="39" t="s">
        <v>1353</v>
      </c>
      <c r="C43" s="42" t="s">
        <v>1398</v>
      </c>
      <c r="D43" s="43" t="s">
        <v>1367</v>
      </c>
    </row>
    <row r="44" spans="2:4" x14ac:dyDescent="0.25">
      <c r="B44" s="39" t="s">
        <v>1353</v>
      </c>
      <c r="C44" s="42" t="s">
        <v>1399</v>
      </c>
      <c r="D44" s="43" t="s">
        <v>1400</v>
      </c>
    </row>
    <row r="45" spans="2:4" x14ac:dyDescent="0.25">
      <c r="B45" s="38"/>
      <c r="C45" s="38"/>
      <c r="D45" s="38"/>
    </row>
    <row r="46" spans="2:4" ht="21" x14ac:dyDescent="0.35">
      <c r="B46" s="37" t="s">
        <v>1468</v>
      </c>
      <c r="C46" s="37"/>
      <c r="D46" s="38"/>
    </row>
    <row r="47" spans="2:4" x14ac:dyDescent="0.25">
      <c r="B47" s="39" t="s">
        <v>1353</v>
      </c>
      <c r="C47" s="42" t="s">
        <v>1467</v>
      </c>
      <c r="D47" s="43" t="s">
        <v>1401</v>
      </c>
    </row>
    <row r="48" spans="2:4" x14ac:dyDescent="0.25"/>
    <row r="49" x14ac:dyDescent="0.25"/>
    <row r="50" x14ac:dyDescent="0.25"/>
    <row r="51" x14ac:dyDescent="0.25"/>
    <row r="52" x14ac:dyDescent="0.25"/>
  </sheetData>
  <sheetProtection algorithmName="SHA-512" hashValue="PVClBmogs1ia0USRHF6fl0kA9/Xv8mKLuA1yetF6GMgP+WLFipX0ifqt99xMhDOSc3fOrpqyBcJnDi4ySsYzgg==" saltValue="4qpUNXdeGqKxpXomFm4A7g==" spinCount="100000" sheet="1" objects="1" scenarios="1"/>
  <hyperlinks>
    <hyperlink ref="C9" location="'Tabel 1.1'!C1" display="Tabel 1.1" xr:uid="{00000000-0004-0000-0200-000000000000}"/>
    <hyperlink ref="C10" location="'Tabel 1.2'!C1" display="Tabel 1.2" xr:uid="{00000000-0004-0000-0200-000001000000}"/>
    <hyperlink ref="C11" location="'Tabel 1.3'!E1" display="Tabel 1.3" xr:uid="{00000000-0004-0000-0200-000002000000}"/>
    <hyperlink ref="C12" location="'Tabel 1.4'!C1" display="Tabel 1.4" xr:uid="{00000000-0004-0000-0200-000003000000}"/>
    <hyperlink ref="C13" location="'Tabel 1.5'!C1" display="Tabel 1.5" xr:uid="{00000000-0004-0000-0200-000004000000}"/>
    <hyperlink ref="C14" location="'Tabel 1.6'!C1" display="Tabel 1.6" xr:uid="{00000000-0004-0000-0200-000005000000}"/>
    <hyperlink ref="C15" location="'Tabel 1.7'!C1" display="Tabel 1.7" xr:uid="{00000000-0004-0000-0200-000006000000}"/>
    <hyperlink ref="C16" location="'Tabel 1.8'!B1" display="Tabel 1.8" xr:uid="{00000000-0004-0000-0200-000007000000}"/>
    <hyperlink ref="C19" location="'Tabel 2.1'!C1" display="Tabel 2.1" xr:uid="{00000000-0004-0000-0200-000008000000}"/>
    <hyperlink ref="C20" location="'Tabel 2.2'!C1" display="Tabel 2.2" xr:uid="{00000000-0004-0000-0200-000009000000}"/>
    <hyperlink ref="C21" location="'Tabel 2.3'!E1" display="Tabel 2.3" xr:uid="{00000000-0004-0000-0200-00000A000000}"/>
    <hyperlink ref="C22" location="'Tabel 2.4'!C1" display="Tabel 2.4" xr:uid="{00000000-0004-0000-0200-00000B000000}"/>
    <hyperlink ref="C23" location="'Tabel 2.5'!C1" display="Tabel 2.5" xr:uid="{00000000-0004-0000-0200-00000C000000}"/>
    <hyperlink ref="C24" location="'Tabel 2.6'!C1" display="Tabel 2.6" xr:uid="{00000000-0004-0000-0200-00000D000000}"/>
    <hyperlink ref="C25" location="'Tabel 2.7'!C1" display="Tabel 2.7" xr:uid="{00000000-0004-0000-0200-00000E000000}"/>
    <hyperlink ref="C26" location="'Tabel 2.8'!B1" display="Tabel 2.8" xr:uid="{00000000-0004-0000-0200-00000F000000}"/>
    <hyperlink ref="C29" location="'Tabel 3.1'!C1" display="Tabel 3.1" xr:uid="{00000000-0004-0000-0200-000010000000}"/>
    <hyperlink ref="C30" location="'Tabel 3.2'!C1" display="Tabel 3.2" xr:uid="{00000000-0004-0000-0200-000011000000}"/>
    <hyperlink ref="C31" location="'Tabel 3.3'!C1" display="Tabel 3.3" xr:uid="{00000000-0004-0000-0200-000012000000}"/>
    <hyperlink ref="C32" location="'Tabel 3.4'!B1" display="Tabel 3.4" xr:uid="{00000000-0004-0000-0200-000013000000}"/>
    <hyperlink ref="C33" location="'Tabel 3.5'!B1" display="Tabel 3.5" xr:uid="{00000000-0004-0000-0200-000014000000}"/>
    <hyperlink ref="C34" location="'Tabel 3.6'!A1" display="Tabel 3.6" xr:uid="{00000000-0004-0000-0200-000015000000}"/>
    <hyperlink ref="C37" location="'Tabel 4.1'!D3" display="Tabel 4.1" xr:uid="{00000000-0004-0000-0200-000016000000}"/>
    <hyperlink ref="C38" location="'Tabel 4.2'!D3" display="Tabel 4.2" xr:uid="{00000000-0004-0000-0200-000017000000}"/>
    <hyperlink ref="C39" location="'Tabel 4.3'!D3" display="Tabel 4.3" xr:uid="{00000000-0004-0000-0200-000018000000}"/>
    <hyperlink ref="C42" location="'Tabel 5.1'!D3" display="Tabel 5.1" xr:uid="{00000000-0004-0000-0200-000019000000}"/>
    <hyperlink ref="C43" location="'Tabel 5.2'!D3" display="Tabel 5.2" xr:uid="{00000000-0004-0000-0200-00001A000000}"/>
    <hyperlink ref="C44" location="'Tabel 5.3'!D3" display="Tabel 5.3" xr:uid="{00000000-0004-0000-0200-00001B000000}"/>
    <hyperlink ref="C47" location="'Bilag 7.1'!A1" display="Bilag 7.1" xr:uid="{00000000-0004-0000-0200-00001C000000}"/>
  </hyperlinks>
  <pageMargins left="0.7" right="0.7" top="0.75" bottom="0.75" header="0.3" footer="0.3"/>
  <pageSetup paperSize="9"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2"/>
  </sheetPr>
  <dimension ref="A1:F111"/>
  <sheetViews>
    <sheetView showGridLines="0" tabSelected="1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12.5703125" bestFit="1" customWidth="1"/>
    <col min="4" max="4" width="109.5703125" customWidth="1"/>
    <col min="5" max="5" width="14.425781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1464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INDEX(TpkData,MATCH($D$3,TpkNavn,0),MATCH("regnr",TpkVar,0))</f>
        <v>70814</v>
      </c>
      <c r="E5" s="77"/>
    </row>
    <row r="6" spans="1:5" x14ac:dyDescent="0.25"/>
    <row r="7" spans="1:5" ht="30" customHeight="1" x14ac:dyDescent="0.25">
      <c r="C7" s="58" t="s">
        <v>1350</v>
      </c>
      <c r="D7" s="59"/>
      <c r="E7" s="60"/>
    </row>
    <row r="8" spans="1:5" ht="15" customHeight="1" x14ac:dyDescent="0.25">
      <c r="C8" s="61" t="s">
        <v>187</v>
      </c>
      <c r="D8" s="62"/>
      <c r="E8" s="63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t="str">
        <f>"Bal_"&amp;$B$10&amp;"_"&amp;$A11</f>
        <v>Bal_AkPa_iak</v>
      </c>
      <c r="C11" s="1" t="s">
        <v>5</v>
      </c>
      <c r="D11" s="1" t="s">
        <v>96</v>
      </c>
      <c r="E11" s="11">
        <f t="shared" ref="E11:E55" si="0">INDEX(TpkData,MATCH($D$3,TpkNavn,0),MATCH($B11,TpkVar,0))</f>
        <v>20395</v>
      </c>
    </row>
    <row r="12" spans="1:5" x14ac:dyDescent="0.25">
      <c r="A12" s="3" t="s">
        <v>248</v>
      </c>
      <c r="B12" t="str">
        <f t="shared" ref="B12:B55" si="1">"Bal_"&amp;$B$10&amp;"_"&amp;$A12</f>
        <v>Bal_AkPa_Dm</v>
      </c>
      <c r="C12" s="1" t="s">
        <v>6</v>
      </c>
      <c r="D12" s="1" t="s">
        <v>97</v>
      </c>
      <c r="E12" s="11">
        <f t="shared" si="0"/>
        <v>4269</v>
      </c>
    </row>
    <row r="13" spans="1:5" x14ac:dyDescent="0.25">
      <c r="A13" s="3" t="s">
        <v>249</v>
      </c>
      <c r="B13" t="str">
        <f t="shared" si="1"/>
        <v>Bal_AkPa_Dejd</v>
      </c>
      <c r="C13" s="1" t="s">
        <v>7</v>
      </c>
      <c r="D13" s="1" t="s">
        <v>98</v>
      </c>
      <c r="E13" s="11">
        <f t="shared" si="0"/>
        <v>82635</v>
      </c>
    </row>
    <row r="14" spans="1:5" x14ac:dyDescent="0.25">
      <c r="A14" s="3" t="s">
        <v>327</v>
      </c>
      <c r="B14" t="str">
        <f t="shared" si="1"/>
        <v>Bal_AkPa_MATot</v>
      </c>
      <c r="C14" s="4" t="s">
        <v>8</v>
      </c>
      <c r="D14" s="4" t="s">
        <v>99</v>
      </c>
      <c r="E14" s="11">
        <f t="shared" si="0"/>
        <v>86904</v>
      </c>
    </row>
    <row r="15" spans="1:5" x14ac:dyDescent="0.25">
      <c r="A15" s="3" t="s">
        <v>375</v>
      </c>
      <c r="B15" t="str">
        <f t="shared" si="1"/>
        <v>Bal_AkPa_iEjd</v>
      </c>
      <c r="C15" s="1" t="s">
        <v>9</v>
      </c>
      <c r="D15" s="1" t="s">
        <v>100</v>
      </c>
      <c r="E15" s="11">
        <f t="shared" si="0"/>
        <v>308504</v>
      </c>
    </row>
    <row r="16" spans="1:5" x14ac:dyDescent="0.25">
      <c r="A16" s="3" t="s">
        <v>376</v>
      </c>
      <c r="B16" t="str">
        <f t="shared" si="1"/>
        <v>Bal_AkPa_KapTv</v>
      </c>
      <c r="C16" s="1" t="s">
        <v>10</v>
      </c>
      <c r="D16" s="1" t="s">
        <v>101</v>
      </c>
      <c r="E16" s="11">
        <f t="shared" si="0"/>
        <v>110843992</v>
      </c>
    </row>
    <row r="17" spans="1:5" x14ac:dyDescent="0.25">
      <c r="A17" s="3" t="s">
        <v>377</v>
      </c>
      <c r="B17" t="str">
        <f t="shared" si="1"/>
        <v>Bal_AkPa_UTv</v>
      </c>
      <c r="C17" s="1" t="s">
        <v>11</v>
      </c>
      <c r="D17" s="1" t="s">
        <v>102</v>
      </c>
      <c r="E17" s="11">
        <f t="shared" si="0"/>
        <v>0</v>
      </c>
    </row>
    <row r="18" spans="1:5" x14ac:dyDescent="0.25">
      <c r="A18" s="3" t="s">
        <v>378</v>
      </c>
      <c r="B18" t="str">
        <f t="shared" si="1"/>
        <v>Bal_AkPa_KapAv</v>
      </c>
      <c r="C18" s="1" t="s">
        <v>12</v>
      </c>
      <c r="D18" s="1" t="s">
        <v>103</v>
      </c>
      <c r="E18" s="11">
        <f t="shared" si="0"/>
        <v>221532</v>
      </c>
    </row>
    <row r="19" spans="1:5" x14ac:dyDescent="0.25">
      <c r="A19" s="3" t="s">
        <v>379</v>
      </c>
      <c r="B19" t="str">
        <f t="shared" si="1"/>
        <v>Bal_AkPa_UAv</v>
      </c>
      <c r="C19" s="1" t="s">
        <v>13</v>
      </c>
      <c r="D19" s="1" t="s">
        <v>104</v>
      </c>
      <c r="E19" s="11">
        <f t="shared" si="0"/>
        <v>0</v>
      </c>
    </row>
    <row r="20" spans="1:5" x14ac:dyDescent="0.25">
      <c r="A20" s="3" t="s">
        <v>251</v>
      </c>
      <c r="B20" t="str">
        <f t="shared" si="1"/>
        <v>Bal_AkPa_invTot</v>
      </c>
      <c r="C20" s="4" t="s">
        <v>14</v>
      </c>
      <c r="D20" s="4" t="s">
        <v>105</v>
      </c>
      <c r="E20" s="11">
        <f t="shared" si="0"/>
        <v>111065525</v>
      </c>
    </row>
    <row r="21" spans="1:5" x14ac:dyDescent="0.25">
      <c r="A21" s="3" t="s">
        <v>252</v>
      </c>
      <c r="B21" t="str">
        <f t="shared" si="1"/>
        <v>Bal_AkPa_Kapa</v>
      </c>
      <c r="C21" s="1" t="s">
        <v>15</v>
      </c>
      <c r="D21" s="1" t="s">
        <v>106</v>
      </c>
      <c r="E21" s="11">
        <f t="shared" si="0"/>
        <v>13594949</v>
      </c>
    </row>
    <row r="22" spans="1:5" x14ac:dyDescent="0.25">
      <c r="A22" s="3" t="s">
        <v>253</v>
      </c>
      <c r="B22" t="str">
        <f t="shared" si="1"/>
        <v>Bal_AkPa_invAn</v>
      </c>
      <c r="C22" s="1" t="s">
        <v>16</v>
      </c>
      <c r="D22" s="1" t="s">
        <v>107</v>
      </c>
      <c r="E22" s="11">
        <f t="shared" si="0"/>
        <v>0</v>
      </c>
    </row>
    <row r="23" spans="1:5" x14ac:dyDescent="0.25">
      <c r="A23" s="3" t="s">
        <v>399</v>
      </c>
      <c r="B23" t="str">
        <f t="shared" si="1"/>
        <v>Bal_AkPa_ObL</v>
      </c>
      <c r="C23" s="1" t="s">
        <v>17</v>
      </c>
      <c r="D23" s="1" t="s">
        <v>108</v>
      </c>
      <c r="E23" s="11">
        <f t="shared" si="0"/>
        <v>60</v>
      </c>
    </row>
    <row r="24" spans="1:5" x14ac:dyDescent="0.25">
      <c r="A24" s="3" t="s">
        <v>254</v>
      </c>
      <c r="B24" t="str">
        <f t="shared" si="1"/>
        <v>Bal_AkPa_AnKi</v>
      </c>
      <c r="C24" s="1" t="s">
        <v>18</v>
      </c>
      <c r="D24" s="1" t="s">
        <v>109</v>
      </c>
      <c r="E24" s="11">
        <f t="shared" si="0"/>
        <v>0</v>
      </c>
    </row>
    <row r="25" spans="1:5" x14ac:dyDescent="0.25">
      <c r="A25" s="3" t="s">
        <v>255</v>
      </c>
      <c r="B25" t="str">
        <f t="shared" si="1"/>
        <v>Bal_AkPa_PUd</v>
      </c>
      <c r="C25" s="1" t="s">
        <v>19</v>
      </c>
      <c r="D25" s="1" t="s">
        <v>110</v>
      </c>
      <c r="E25" s="11">
        <f t="shared" si="0"/>
        <v>0</v>
      </c>
    </row>
    <row r="26" spans="1:5" x14ac:dyDescent="0.25">
      <c r="A26" s="3" t="s">
        <v>256</v>
      </c>
      <c r="B26" t="str">
        <f t="shared" si="1"/>
        <v>Bal_AkPa_Xud</v>
      </c>
      <c r="C26" s="1" t="s">
        <v>20</v>
      </c>
      <c r="D26" s="1" t="s">
        <v>111</v>
      </c>
      <c r="E26" s="11">
        <f t="shared" si="0"/>
        <v>0</v>
      </c>
    </row>
    <row r="27" spans="1:5" x14ac:dyDescent="0.25">
      <c r="A27" s="3" t="s">
        <v>257</v>
      </c>
      <c r="B27" t="str">
        <f t="shared" si="1"/>
        <v>Bal_AkPa_iKre</v>
      </c>
      <c r="C27" s="1" t="s">
        <v>21</v>
      </c>
      <c r="D27" s="1" t="s">
        <v>112</v>
      </c>
      <c r="E27" s="11">
        <f t="shared" si="0"/>
        <v>0</v>
      </c>
    </row>
    <row r="28" spans="1:5" x14ac:dyDescent="0.25">
      <c r="A28" s="3" t="s">
        <v>258</v>
      </c>
      <c r="B28" t="str">
        <f t="shared" si="1"/>
        <v>Bal_AkPa_Xinv</v>
      </c>
      <c r="C28" s="1" t="s">
        <v>22</v>
      </c>
      <c r="D28" s="1" t="s">
        <v>113</v>
      </c>
      <c r="E28" s="11">
        <f t="shared" si="0"/>
        <v>0</v>
      </c>
    </row>
    <row r="29" spans="1:5" x14ac:dyDescent="0.25">
      <c r="A29" s="3" t="s">
        <v>387</v>
      </c>
      <c r="B29" t="str">
        <f t="shared" si="1"/>
        <v>Bal_AkPa_FinTot</v>
      </c>
      <c r="C29" s="4" t="s">
        <v>23</v>
      </c>
      <c r="D29" s="4" t="s">
        <v>203</v>
      </c>
      <c r="E29" s="11">
        <f t="shared" si="0"/>
        <v>13595008</v>
      </c>
    </row>
    <row r="30" spans="1:5" x14ac:dyDescent="0.25">
      <c r="A30" s="3" t="s">
        <v>259</v>
      </c>
      <c r="B30" t="str">
        <f t="shared" si="1"/>
        <v>Bal_AkPa_Gfd</v>
      </c>
      <c r="C30" s="1" t="s">
        <v>24</v>
      </c>
      <c r="D30" s="1" t="s">
        <v>114</v>
      </c>
      <c r="E30" s="11">
        <f t="shared" si="0"/>
        <v>0</v>
      </c>
    </row>
    <row r="31" spans="1:5" x14ac:dyDescent="0.25">
      <c r="A31" s="3" t="s">
        <v>250</v>
      </c>
      <c r="B31" t="str">
        <f t="shared" si="1"/>
        <v>Bal_AkPa_iakTot</v>
      </c>
      <c r="C31" s="4" t="s">
        <v>25</v>
      </c>
      <c r="D31" s="4" t="s">
        <v>115</v>
      </c>
      <c r="E31" s="11">
        <f t="shared" si="0"/>
        <v>124969037</v>
      </c>
    </row>
    <row r="32" spans="1:5" x14ac:dyDescent="0.25">
      <c r="A32" s="3" t="s">
        <v>328</v>
      </c>
      <c r="B32" t="str">
        <f t="shared" si="1"/>
        <v>Bal_AkPa_iakTM</v>
      </c>
      <c r="C32" s="1" t="s">
        <v>26</v>
      </c>
      <c r="D32" s="1" t="s">
        <v>204</v>
      </c>
      <c r="E32" s="11">
        <f t="shared" si="0"/>
        <v>8705518</v>
      </c>
    </row>
    <row r="33" spans="1:5" x14ac:dyDescent="0.25">
      <c r="A33" s="3" t="s">
        <v>329</v>
      </c>
      <c r="B33" t="str">
        <f t="shared" si="1"/>
        <v>Bal_AkPa_GfPh</v>
      </c>
      <c r="C33" s="1" t="s">
        <v>27</v>
      </c>
      <c r="D33" s="6" t="s">
        <v>221</v>
      </c>
      <c r="E33" s="11">
        <f t="shared" si="0"/>
        <v>0</v>
      </c>
    </row>
    <row r="34" spans="1:5" x14ac:dyDescent="0.25">
      <c r="A34" s="3" t="s">
        <v>330</v>
      </c>
      <c r="B34" t="str">
        <f t="shared" si="1"/>
        <v>Bal_AkPa_GfLP</v>
      </c>
      <c r="C34" s="1" t="s">
        <v>28</v>
      </c>
      <c r="D34" s="1" t="s">
        <v>116</v>
      </c>
      <c r="E34" s="11">
        <f t="shared" si="0"/>
        <v>0</v>
      </c>
    </row>
    <row r="35" spans="1:5" x14ac:dyDescent="0.25">
      <c r="A35" s="3" t="s">
        <v>331</v>
      </c>
      <c r="B35" t="str">
        <f t="shared" si="1"/>
        <v>Bal_AkPa_GfEh</v>
      </c>
      <c r="C35" s="1" t="s">
        <v>29</v>
      </c>
      <c r="D35" s="1" t="s">
        <v>117</v>
      </c>
      <c r="E35" s="11">
        <f t="shared" si="0"/>
        <v>0</v>
      </c>
    </row>
    <row r="36" spans="1:5" x14ac:dyDescent="0.25">
      <c r="A36" s="3" t="s">
        <v>332</v>
      </c>
      <c r="B36" t="str">
        <f t="shared" si="1"/>
        <v>Bal_AkPa_Gfx</v>
      </c>
      <c r="C36" s="1" t="s">
        <v>30</v>
      </c>
      <c r="D36" s="1" t="s">
        <v>205</v>
      </c>
      <c r="E36" s="11">
        <f t="shared" si="0"/>
        <v>0</v>
      </c>
    </row>
    <row r="37" spans="1:5" x14ac:dyDescent="0.25">
      <c r="A37" s="3" t="s">
        <v>333</v>
      </c>
      <c r="B37" t="str">
        <f t="shared" si="1"/>
        <v>Bal_AkPa_GfTot</v>
      </c>
      <c r="C37" s="4" t="s">
        <v>31</v>
      </c>
      <c r="D37" s="4" t="s">
        <v>222</v>
      </c>
      <c r="E37" s="11">
        <f t="shared" si="0"/>
        <v>0</v>
      </c>
    </row>
    <row r="38" spans="1:5" x14ac:dyDescent="0.25">
      <c r="A38" s="3" t="s">
        <v>334</v>
      </c>
      <c r="B38" t="str">
        <f t="shared" si="1"/>
        <v>Bal_AkPa_TFtM</v>
      </c>
      <c r="C38" s="1" t="s">
        <v>32</v>
      </c>
      <c r="D38" s="1" t="s">
        <v>118</v>
      </c>
      <c r="E38" s="11">
        <f t="shared" si="0"/>
        <v>209427</v>
      </c>
    </row>
    <row r="39" spans="1:5" x14ac:dyDescent="0.25">
      <c r="A39" s="3" t="s">
        <v>335</v>
      </c>
      <c r="B39" t="str">
        <f t="shared" si="1"/>
        <v>Bal_AkPa_TFm</v>
      </c>
      <c r="C39" s="1" t="s">
        <v>33</v>
      </c>
      <c r="D39" s="1" t="s">
        <v>119</v>
      </c>
      <c r="E39" s="11">
        <f t="shared" si="0"/>
        <v>0</v>
      </c>
    </row>
    <row r="40" spans="1:5" x14ac:dyDescent="0.25">
      <c r="A40" s="3" t="s">
        <v>336</v>
      </c>
      <c r="B40" t="str">
        <f t="shared" si="1"/>
        <v>Bal_AkPa_TDFTot</v>
      </c>
      <c r="C40" s="4" t="s">
        <v>34</v>
      </c>
      <c r="D40" s="4" t="s">
        <v>223</v>
      </c>
      <c r="E40" s="11">
        <f t="shared" si="0"/>
        <v>209427</v>
      </c>
    </row>
    <row r="41" spans="1:5" x14ac:dyDescent="0.25">
      <c r="A41" s="3" t="s">
        <v>337</v>
      </c>
      <c r="B41" t="str">
        <f t="shared" si="1"/>
        <v>Bal_AkPa_TFv</v>
      </c>
      <c r="C41" s="1" t="s">
        <v>35</v>
      </c>
      <c r="D41" s="1" t="s">
        <v>120</v>
      </c>
      <c r="E41" s="11">
        <f t="shared" si="0"/>
        <v>0</v>
      </c>
    </row>
    <row r="42" spans="1:5" x14ac:dyDescent="0.25">
      <c r="A42" s="3" t="s">
        <v>338</v>
      </c>
      <c r="B42" t="str">
        <f t="shared" si="1"/>
        <v>Bal_AkPa_TTv</v>
      </c>
      <c r="C42" s="1" t="s">
        <v>36</v>
      </c>
      <c r="D42" s="1" t="s">
        <v>121</v>
      </c>
      <c r="E42" s="11">
        <f t="shared" si="0"/>
        <v>0</v>
      </c>
    </row>
    <row r="43" spans="1:5" x14ac:dyDescent="0.25">
      <c r="A43" s="3" t="s">
        <v>339</v>
      </c>
      <c r="B43" t="str">
        <f t="shared" si="1"/>
        <v>Bal_AkPa_TAv</v>
      </c>
      <c r="C43" s="1" t="s">
        <v>37</v>
      </c>
      <c r="D43" s="1" t="s">
        <v>122</v>
      </c>
      <c r="E43" s="11">
        <f t="shared" si="0"/>
        <v>0</v>
      </c>
    </row>
    <row r="44" spans="1:5" x14ac:dyDescent="0.25">
      <c r="A44" s="3" t="s">
        <v>390</v>
      </c>
      <c r="B44" t="str">
        <f t="shared" si="1"/>
        <v>Bal_AkPa_XTh</v>
      </c>
      <c r="C44" s="1" t="s">
        <v>38</v>
      </c>
      <c r="D44" s="1" t="s">
        <v>123</v>
      </c>
      <c r="E44" s="11">
        <f t="shared" si="0"/>
        <v>185548</v>
      </c>
    </row>
    <row r="45" spans="1:5" x14ac:dyDescent="0.25">
      <c r="A45" s="3" t="s">
        <v>340</v>
      </c>
      <c r="B45" t="str">
        <f t="shared" si="1"/>
        <v>Bal_AkPa_TTot</v>
      </c>
      <c r="C45" s="4" t="s">
        <v>39</v>
      </c>
      <c r="D45" s="4" t="s">
        <v>224</v>
      </c>
      <c r="E45" s="11">
        <f t="shared" si="0"/>
        <v>394975</v>
      </c>
    </row>
    <row r="46" spans="1:5" x14ac:dyDescent="0.25">
      <c r="A46" s="3" t="s">
        <v>341</v>
      </c>
      <c r="B46" t="str">
        <f t="shared" si="1"/>
        <v>Bal_AkPa_AkMB</v>
      </c>
      <c r="C46" s="1" t="s">
        <v>40</v>
      </c>
      <c r="D46" s="1" t="s">
        <v>228</v>
      </c>
      <c r="E46" s="11">
        <f t="shared" si="0"/>
        <v>0</v>
      </c>
    </row>
    <row r="47" spans="1:5" x14ac:dyDescent="0.25">
      <c r="A47" s="3" t="s">
        <v>342</v>
      </c>
      <c r="B47" t="str">
        <f t="shared" si="1"/>
        <v>Bal_AkPa_ASa</v>
      </c>
      <c r="C47" s="1" t="s">
        <v>41</v>
      </c>
      <c r="D47" s="1" t="s">
        <v>124</v>
      </c>
      <c r="E47" s="11">
        <f t="shared" si="0"/>
        <v>0</v>
      </c>
    </row>
    <row r="48" spans="1:5" x14ac:dyDescent="0.25">
      <c r="A48" s="3" t="s">
        <v>343</v>
      </c>
      <c r="B48" t="str">
        <f t="shared" si="1"/>
        <v>Bal_AkPa_USa</v>
      </c>
      <c r="C48" s="1" t="s">
        <v>42</v>
      </c>
      <c r="D48" s="1" t="s">
        <v>126</v>
      </c>
      <c r="E48" s="11">
        <f t="shared" si="0"/>
        <v>3302765</v>
      </c>
    </row>
    <row r="49" spans="1:5" x14ac:dyDescent="0.25">
      <c r="A49" s="3" t="s">
        <v>344</v>
      </c>
      <c r="B49" t="str">
        <f t="shared" si="1"/>
        <v>Bal_AkPa_LBe</v>
      </c>
      <c r="C49" s="1" t="s">
        <v>43</v>
      </c>
      <c r="D49" s="1" t="s">
        <v>125</v>
      </c>
      <c r="E49" s="11">
        <f t="shared" si="0"/>
        <v>236667</v>
      </c>
    </row>
    <row r="50" spans="1:5" x14ac:dyDescent="0.25">
      <c r="A50" s="3" t="s">
        <v>388</v>
      </c>
      <c r="B50" t="str">
        <f t="shared" si="1"/>
        <v>Bal_AkPa_AkX</v>
      </c>
      <c r="C50" s="1" t="s">
        <v>44</v>
      </c>
      <c r="D50" s="1" t="s">
        <v>113</v>
      </c>
      <c r="E50" s="11">
        <f t="shared" si="0"/>
        <v>0</v>
      </c>
    </row>
    <row r="51" spans="1:5" x14ac:dyDescent="0.25">
      <c r="A51" s="3" t="s">
        <v>389</v>
      </c>
      <c r="B51" t="str">
        <f t="shared" si="1"/>
        <v>Bal_AkPa_AkXTot</v>
      </c>
      <c r="C51" s="4" t="s">
        <v>45</v>
      </c>
      <c r="D51" s="4" t="s">
        <v>225</v>
      </c>
      <c r="E51" s="11">
        <f t="shared" si="0"/>
        <v>3539432</v>
      </c>
    </row>
    <row r="52" spans="1:5" x14ac:dyDescent="0.25">
      <c r="A52" s="3" t="s">
        <v>393</v>
      </c>
      <c r="B52" t="str">
        <f t="shared" si="1"/>
        <v>Bal_AkPa_TrL</v>
      </c>
      <c r="C52" s="1" t="s">
        <v>66</v>
      </c>
      <c r="D52" s="1" t="s">
        <v>127</v>
      </c>
      <c r="E52" s="11">
        <f t="shared" si="0"/>
        <v>0</v>
      </c>
    </row>
    <row r="53" spans="1:5" x14ac:dyDescent="0.25">
      <c r="A53" s="3" t="s">
        <v>391</v>
      </c>
      <c r="B53" t="str">
        <f t="shared" si="1"/>
        <v>Bal_AkPa_XPap</v>
      </c>
      <c r="C53" s="1" t="s">
        <v>67</v>
      </c>
      <c r="D53" s="1" t="s">
        <v>128</v>
      </c>
      <c r="E53" s="11">
        <f t="shared" si="0"/>
        <v>240658</v>
      </c>
    </row>
    <row r="54" spans="1:5" x14ac:dyDescent="0.25">
      <c r="A54" s="3" t="s">
        <v>392</v>
      </c>
      <c r="B54" t="str">
        <f t="shared" si="1"/>
        <v>Bal_AkPa_PapTot</v>
      </c>
      <c r="C54" s="4" t="s">
        <v>68</v>
      </c>
      <c r="D54" s="4" t="s">
        <v>226</v>
      </c>
      <c r="E54" s="11">
        <f t="shared" si="0"/>
        <v>240658</v>
      </c>
    </row>
    <row r="55" spans="1:5" x14ac:dyDescent="0.25">
      <c r="A55" s="3" t="s">
        <v>260</v>
      </c>
      <c r="B55" t="str">
        <f t="shared" si="1"/>
        <v>Bal_AkPa_AktTot</v>
      </c>
      <c r="C55" s="4" t="s">
        <v>69</v>
      </c>
      <c r="D55" s="4" t="s">
        <v>227</v>
      </c>
      <c r="E55" s="11">
        <f t="shared" si="0"/>
        <v>137956920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t="str">
        <f t="shared" ref="B58:B110" si="2">"Bal_"&amp;$B$10&amp;"_"&amp;$A58</f>
        <v>Bal_AkPa_AGk</v>
      </c>
      <c r="C58" s="1" t="s">
        <v>70</v>
      </c>
      <c r="D58" s="1" t="s">
        <v>160</v>
      </c>
      <c r="E58" s="11">
        <f t="shared" ref="E58:E89" si="3">INDEX(TpkData,MATCH($D$3,TpkNavn,0),MATCH($B58,TpkVar,0))</f>
        <v>0</v>
      </c>
    </row>
    <row r="59" spans="1:5" x14ac:dyDescent="0.25">
      <c r="A59" s="3" t="s">
        <v>262</v>
      </c>
      <c r="B59" t="str">
        <f t="shared" si="2"/>
        <v>Bal_AkPa_OEm</v>
      </c>
      <c r="C59" s="1" t="s">
        <v>71</v>
      </c>
      <c r="D59" s="1" t="s">
        <v>161</v>
      </c>
      <c r="E59" s="11">
        <f t="shared" si="3"/>
        <v>0</v>
      </c>
    </row>
    <row r="60" spans="1:5" x14ac:dyDescent="0.25">
      <c r="A60" s="3" t="s">
        <v>400</v>
      </c>
      <c r="B60" t="str">
        <f t="shared" si="2"/>
        <v>Bal_AkPa_OhL</v>
      </c>
      <c r="C60" s="1" t="s">
        <v>72</v>
      </c>
      <c r="D60" s="1" t="s">
        <v>162</v>
      </c>
      <c r="E60" s="11">
        <f t="shared" si="3"/>
        <v>0</v>
      </c>
    </row>
    <row r="61" spans="1:5" x14ac:dyDescent="0.25">
      <c r="A61" s="3" t="s">
        <v>263</v>
      </c>
      <c r="B61" t="str">
        <f t="shared" si="2"/>
        <v>Bal_AkPa_AVUE</v>
      </c>
      <c r="C61" s="1" t="s">
        <v>73</v>
      </c>
      <c r="D61" s="1" t="s">
        <v>163</v>
      </c>
      <c r="E61" s="11">
        <f t="shared" si="3"/>
        <v>0</v>
      </c>
    </row>
    <row r="62" spans="1:5" x14ac:dyDescent="0.25">
      <c r="A62" s="3" t="s">
        <v>264</v>
      </c>
      <c r="B62" t="str">
        <f t="shared" si="2"/>
        <v>Bal_AkPa_AVSB</v>
      </c>
      <c r="C62" s="1" t="s">
        <v>74</v>
      </c>
      <c r="D62" s="1" t="s">
        <v>164</v>
      </c>
      <c r="E62" s="11">
        <f t="shared" si="3"/>
        <v>0</v>
      </c>
    </row>
    <row r="63" spans="1:5" x14ac:dyDescent="0.25">
      <c r="A63" s="3" t="s">
        <v>345</v>
      </c>
      <c r="B63" t="str">
        <f t="shared" si="2"/>
        <v>Bal_AkPa_XVr</v>
      </c>
      <c r="C63" s="1" t="s">
        <v>75</v>
      </c>
      <c r="D63" s="1" t="s">
        <v>165</v>
      </c>
      <c r="E63" s="11">
        <f t="shared" si="3"/>
        <v>0</v>
      </c>
    </row>
    <row r="64" spans="1:5" x14ac:dyDescent="0.25">
      <c r="A64" s="3" t="s">
        <v>265</v>
      </c>
      <c r="B64" t="str">
        <f t="shared" si="2"/>
        <v>Bal_AkPa_AVTot</v>
      </c>
      <c r="C64" s="4" t="s">
        <v>76</v>
      </c>
      <c r="D64" s="4" t="s">
        <v>236</v>
      </c>
      <c r="E64" s="11">
        <f t="shared" si="3"/>
        <v>0</v>
      </c>
    </row>
    <row r="65" spans="1:5" x14ac:dyDescent="0.25">
      <c r="A65" s="3" t="s">
        <v>266</v>
      </c>
      <c r="B65" t="str">
        <f t="shared" si="2"/>
        <v>Bal_AkPa_Sif</v>
      </c>
      <c r="C65" s="1" t="s">
        <v>77</v>
      </c>
      <c r="D65" s="1" t="s">
        <v>166</v>
      </c>
      <c r="E65" s="11">
        <f t="shared" si="3"/>
        <v>0</v>
      </c>
    </row>
    <row r="66" spans="1:5" x14ac:dyDescent="0.25">
      <c r="A66" s="3" t="s">
        <v>267</v>
      </c>
      <c r="B66" t="str">
        <f t="shared" si="2"/>
        <v>Bal_AkPa_VeH</v>
      </c>
      <c r="C66" s="1" t="s">
        <v>78</v>
      </c>
      <c r="D66" s="1" t="s">
        <v>167</v>
      </c>
      <c r="E66" s="11">
        <f t="shared" si="3"/>
        <v>0</v>
      </c>
    </row>
    <row r="67" spans="1:5" x14ac:dyDescent="0.25">
      <c r="A67" s="3" t="s">
        <v>268</v>
      </c>
      <c r="B67" t="str">
        <f t="shared" si="2"/>
        <v>Bal_AkPa_XH</v>
      </c>
      <c r="C67" s="1" t="s">
        <v>79</v>
      </c>
      <c r="D67" s="1" t="s">
        <v>168</v>
      </c>
      <c r="E67" s="11">
        <f t="shared" si="3"/>
        <v>0</v>
      </c>
    </row>
    <row r="68" spans="1:5" x14ac:dyDescent="0.25">
      <c r="A68" s="3" t="s">
        <v>269</v>
      </c>
      <c r="B68" t="str">
        <f t="shared" si="2"/>
        <v>Bal_AkPa_ResTot</v>
      </c>
      <c r="C68" s="4" t="s">
        <v>80</v>
      </c>
      <c r="D68" s="4" t="s">
        <v>237</v>
      </c>
      <c r="E68" s="11">
        <f t="shared" si="3"/>
        <v>0</v>
      </c>
    </row>
    <row r="69" spans="1:5" x14ac:dyDescent="0.25">
      <c r="A69" s="3" t="s">
        <v>270</v>
      </c>
      <c r="B69" t="str">
        <f t="shared" si="2"/>
        <v>Bal_AkPa_OvUn</v>
      </c>
      <c r="C69" s="1" t="s">
        <v>81</v>
      </c>
      <c r="D69" s="1" t="s">
        <v>169</v>
      </c>
      <c r="E69" s="11">
        <f t="shared" si="3"/>
        <v>20533864</v>
      </c>
    </row>
    <row r="70" spans="1:5" x14ac:dyDescent="0.25">
      <c r="A70" s="3" t="s">
        <v>346</v>
      </c>
      <c r="B70" t="str">
        <f t="shared" si="2"/>
        <v>Bal_AkPa_FUb</v>
      </c>
      <c r="C70" s="1" t="s">
        <v>82</v>
      </c>
      <c r="D70" s="1" t="s">
        <v>230</v>
      </c>
      <c r="E70" s="11">
        <f t="shared" si="3"/>
        <v>0</v>
      </c>
    </row>
    <row r="71" spans="1:5" x14ac:dyDescent="0.25">
      <c r="A71" s="3" t="s">
        <v>347</v>
      </c>
      <c r="B71" t="str">
        <f t="shared" si="2"/>
        <v>Bal_AkPa_Mi</v>
      </c>
      <c r="C71" s="1" t="s">
        <v>83</v>
      </c>
      <c r="D71" s="1" t="s">
        <v>229</v>
      </c>
      <c r="E71" s="11">
        <f t="shared" si="3"/>
        <v>0</v>
      </c>
    </row>
    <row r="72" spans="1:5" x14ac:dyDescent="0.25">
      <c r="A72" s="3" t="s">
        <v>348</v>
      </c>
      <c r="B72" t="str">
        <f t="shared" si="2"/>
        <v>Bal_AkPa_EkTot</v>
      </c>
      <c r="C72" s="4" t="s">
        <v>84</v>
      </c>
      <c r="D72" s="4" t="s">
        <v>238</v>
      </c>
      <c r="E72" s="11">
        <f t="shared" si="3"/>
        <v>20533864</v>
      </c>
    </row>
    <row r="73" spans="1:5" x14ac:dyDescent="0.25">
      <c r="A73" s="3" t="s">
        <v>291</v>
      </c>
      <c r="B73" t="str">
        <f t="shared" si="2"/>
        <v>Bal_AkPa_OKap</v>
      </c>
      <c r="C73" s="1" t="s">
        <v>130</v>
      </c>
      <c r="D73" s="1" t="s">
        <v>206</v>
      </c>
      <c r="E73" s="11">
        <f t="shared" si="3"/>
        <v>6149393</v>
      </c>
    </row>
    <row r="74" spans="1:5" x14ac:dyDescent="0.25">
      <c r="A74" s="3" t="s">
        <v>349</v>
      </c>
      <c r="B74" t="str">
        <f t="shared" si="2"/>
        <v>Bal_AkPa_AnLk</v>
      </c>
      <c r="C74" s="1" t="s">
        <v>131</v>
      </c>
      <c r="D74" s="1" t="s">
        <v>207</v>
      </c>
      <c r="E74" s="11">
        <f t="shared" si="3"/>
        <v>0</v>
      </c>
    </row>
    <row r="75" spans="1:5" x14ac:dyDescent="0.25">
      <c r="A75" s="3" t="s">
        <v>350</v>
      </c>
      <c r="B75" t="str">
        <f t="shared" si="2"/>
        <v>Bal_AkPa_ALTot</v>
      </c>
      <c r="C75" s="4" t="s">
        <v>132</v>
      </c>
      <c r="D75" s="4" t="s">
        <v>239</v>
      </c>
      <c r="E75" s="11">
        <f t="shared" si="3"/>
        <v>6149393</v>
      </c>
    </row>
    <row r="76" spans="1:5" x14ac:dyDescent="0.25">
      <c r="A76" s="3" t="s">
        <v>351</v>
      </c>
      <c r="B76" t="str">
        <f t="shared" si="2"/>
        <v>Bal_AkPa_Phs</v>
      </c>
      <c r="C76" s="1" t="s">
        <v>133</v>
      </c>
      <c r="D76" s="1" t="s">
        <v>232</v>
      </c>
      <c r="E76" s="11">
        <f t="shared" si="3"/>
        <v>0</v>
      </c>
    </row>
    <row r="77" spans="1:5" x14ac:dyDescent="0.25">
      <c r="A77" s="3" t="s">
        <v>352</v>
      </c>
      <c r="B77" t="str">
        <f t="shared" si="2"/>
        <v>Bal_AkPa_FmS</v>
      </c>
      <c r="C77" s="1" t="s">
        <v>134</v>
      </c>
      <c r="D77" s="1" t="s">
        <v>233</v>
      </c>
      <c r="E77" s="11">
        <f t="shared" si="3"/>
        <v>0</v>
      </c>
    </row>
    <row r="78" spans="1:5" x14ac:dyDescent="0.25">
      <c r="A78" s="3" t="s">
        <v>353</v>
      </c>
      <c r="B78" t="str">
        <f t="shared" si="2"/>
        <v>Bal_AkPa_GY</v>
      </c>
      <c r="C78" s="1" t="s">
        <v>135</v>
      </c>
      <c r="D78" s="1" t="s">
        <v>170</v>
      </c>
      <c r="E78" s="11">
        <f t="shared" si="3"/>
        <v>43960750</v>
      </c>
    </row>
    <row r="79" spans="1:5" x14ac:dyDescent="0.25">
      <c r="A79" s="3" t="s">
        <v>401</v>
      </c>
      <c r="B79" t="str">
        <f t="shared" si="2"/>
        <v>Bal_AkPa_inBp</v>
      </c>
      <c r="C79" s="1" t="s">
        <v>136</v>
      </c>
      <c r="D79" s="1" t="s">
        <v>208</v>
      </c>
      <c r="E79" s="11">
        <f t="shared" si="3"/>
        <v>53940143</v>
      </c>
    </row>
    <row r="80" spans="1:5" x14ac:dyDescent="0.25">
      <c r="A80" s="3" t="s">
        <v>354</v>
      </c>
      <c r="B80" t="str">
        <f t="shared" si="2"/>
        <v>Bal_AkPa_KoBp</v>
      </c>
      <c r="C80" s="1" t="s">
        <v>137</v>
      </c>
      <c r="D80" s="1" t="s">
        <v>209</v>
      </c>
      <c r="E80" s="11">
        <f t="shared" si="3"/>
        <v>3826466</v>
      </c>
    </row>
    <row r="81" spans="1:5" x14ac:dyDescent="0.25">
      <c r="A81" s="3" t="s">
        <v>355</v>
      </c>
      <c r="B81" t="str">
        <f t="shared" si="2"/>
        <v>Bal_AkPa_RmGp</v>
      </c>
      <c r="C81" s="1" t="s">
        <v>138</v>
      </c>
      <c r="D81" s="1" t="s">
        <v>210</v>
      </c>
      <c r="E81" s="11">
        <f t="shared" si="3"/>
        <v>0</v>
      </c>
    </row>
    <row r="82" spans="1:5" x14ac:dyDescent="0.25">
      <c r="A82" s="3" t="s">
        <v>356</v>
      </c>
      <c r="B82" t="str">
        <f t="shared" si="2"/>
        <v>Bal_AkPa_HGTot</v>
      </c>
      <c r="C82" s="4" t="s">
        <v>139</v>
      </c>
      <c r="D82" s="4" t="s">
        <v>240</v>
      </c>
      <c r="E82" s="11">
        <f t="shared" si="3"/>
        <v>101727359</v>
      </c>
    </row>
    <row r="83" spans="1:5" x14ac:dyDescent="0.25">
      <c r="A83" s="3" t="s">
        <v>357</v>
      </c>
      <c r="B83" t="str">
        <f t="shared" si="2"/>
        <v>Bal_AkPa_HMrp</v>
      </c>
      <c r="C83" s="1" t="s">
        <v>140</v>
      </c>
      <c r="D83" s="1" t="s">
        <v>211</v>
      </c>
      <c r="E83" s="11">
        <f t="shared" si="3"/>
        <v>8648879</v>
      </c>
    </row>
    <row r="84" spans="1:5" x14ac:dyDescent="0.25">
      <c r="A84" s="3" t="s">
        <v>358</v>
      </c>
      <c r="B84" t="str">
        <f t="shared" si="2"/>
        <v>Bal_AkPa_RMrp</v>
      </c>
      <c r="C84" s="1" t="s">
        <v>141</v>
      </c>
      <c r="D84" s="1" t="s">
        <v>212</v>
      </c>
      <c r="E84" s="11">
        <f t="shared" si="3"/>
        <v>0</v>
      </c>
    </row>
    <row r="85" spans="1:5" x14ac:dyDescent="0.25">
      <c r="A85" s="3" t="s">
        <v>359</v>
      </c>
      <c r="B85" t="str">
        <f t="shared" si="2"/>
        <v>Bal_AkPa_MrpTot</v>
      </c>
      <c r="C85" s="4" t="s">
        <v>142</v>
      </c>
      <c r="D85" s="4" t="s">
        <v>241</v>
      </c>
      <c r="E85" s="11">
        <f t="shared" si="3"/>
        <v>8648879</v>
      </c>
    </row>
    <row r="86" spans="1:5" x14ac:dyDescent="0.25">
      <c r="A86" s="3" t="s">
        <v>289</v>
      </c>
      <c r="B86" t="str">
        <f t="shared" si="2"/>
        <v>Bal_AkPa_LPTot</v>
      </c>
      <c r="C86" s="4" t="s">
        <v>143</v>
      </c>
      <c r="D86" s="4" t="s">
        <v>242</v>
      </c>
      <c r="E86" s="11">
        <f t="shared" si="3"/>
        <v>110376238</v>
      </c>
    </row>
    <row r="87" spans="1:5" x14ac:dyDescent="0.25">
      <c r="A87" s="3" t="s">
        <v>360</v>
      </c>
      <c r="B87" t="str">
        <f t="shared" si="2"/>
        <v>Bal_AkPa_FmLi</v>
      </c>
      <c r="C87" s="1" t="s">
        <v>144</v>
      </c>
      <c r="D87" s="1" t="s">
        <v>213</v>
      </c>
      <c r="E87" s="11">
        <f t="shared" si="3"/>
        <v>0</v>
      </c>
    </row>
    <row r="88" spans="1:5" x14ac:dyDescent="0.25">
      <c r="A88" s="3" t="s">
        <v>361</v>
      </c>
      <c r="B88" t="str">
        <f t="shared" si="2"/>
        <v>Bal_AkPa_EhS</v>
      </c>
      <c r="C88" s="1" t="s">
        <v>145</v>
      </c>
      <c r="D88" s="1" t="s">
        <v>214</v>
      </c>
      <c r="E88" s="11">
        <f t="shared" si="3"/>
        <v>0</v>
      </c>
    </row>
    <row r="89" spans="1:5" x14ac:dyDescent="0.25">
      <c r="A89" s="3" t="s">
        <v>362</v>
      </c>
      <c r="B89" t="str">
        <f t="shared" si="2"/>
        <v>Bal_AkPa_RmS</v>
      </c>
      <c r="C89" s="1" t="s">
        <v>146</v>
      </c>
      <c r="D89" s="1" t="s">
        <v>215</v>
      </c>
      <c r="E89" s="11">
        <f t="shared" si="3"/>
        <v>0</v>
      </c>
    </row>
    <row r="90" spans="1:5" x14ac:dyDescent="0.25">
      <c r="A90" s="3" t="s">
        <v>271</v>
      </c>
      <c r="B90" t="str">
        <f t="shared" si="2"/>
        <v>Bal_AkPa_HBP</v>
      </c>
      <c r="C90" s="1" t="s">
        <v>147</v>
      </c>
      <c r="D90" s="1" t="s">
        <v>171</v>
      </c>
      <c r="E90" s="11">
        <f t="shared" ref="E90:E110" si="4">INDEX(TpkData,MATCH($D$3,TpkNavn,0),MATCH($B90,TpkVar,0))</f>
        <v>0</v>
      </c>
    </row>
    <row r="91" spans="1:5" x14ac:dyDescent="0.25">
      <c r="A91" s="3" t="s">
        <v>363</v>
      </c>
      <c r="B91" t="str">
        <f t="shared" si="2"/>
        <v>Bal_AkPa_HFiTot</v>
      </c>
      <c r="C91" s="4" t="s">
        <v>148</v>
      </c>
      <c r="D91" s="4" t="s">
        <v>397</v>
      </c>
      <c r="E91" s="11">
        <f t="shared" si="4"/>
        <v>110376238</v>
      </c>
    </row>
    <row r="92" spans="1:5" x14ac:dyDescent="0.25">
      <c r="A92" s="3" t="s">
        <v>364</v>
      </c>
      <c r="B92" t="str">
        <f t="shared" si="2"/>
        <v>Bal_AkPa_PLF</v>
      </c>
      <c r="C92" s="1" t="s">
        <v>149</v>
      </c>
      <c r="D92" s="1" t="s">
        <v>172</v>
      </c>
      <c r="E92" s="11">
        <f t="shared" si="4"/>
        <v>0</v>
      </c>
    </row>
    <row r="93" spans="1:5" x14ac:dyDescent="0.25">
      <c r="A93" s="3" t="s">
        <v>365</v>
      </c>
      <c r="B93" t="str">
        <f t="shared" si="2"/>
        <v>Bal_AkPa_USf</v>
      </c>
      <c r="C93" s="1" t="s">
        <v>150</v>
      </c>
      <c r="D93" s="1" t="s">
        <v>173</v>
      </c>
      <c r="E93" s="11">
        <f t="shared" si="4"/>
        <v>0</v>
      </c>
    </row>
    <row r="94" spans="1:5" x14ac:dyDescent="0.25">
      <c r="A94" s="3" t="s">
        <v>366</v>
      </c>
      <c r="B94" t="str">
        <f t="shared" si="2"/>
        <v>Bal_AkPa_XHen</v>
      </c>
      <c r="C94" s="1" t="s">
        <v>151</v>
      </c>
      <c r="D94" s="1" t="s">
        <v>174</v>
      </c>
      <c r="E94" s="11">
        <f t="shared" si="4"/>
        <v>0</v>
      </c>
    </row>
    <row r="95" spans="1:5" x14ac:dyDescent="0.25">
      <c r="A95" s="3" t="s">
        <v>367</v>
      </c>
      <c r="B95" t="str">
        <f t="shared" si="2"/>
        <v>Bal_AkPa_HFTot</v>
      </c>
      <c r="C95" s="4" t="s">
        <v>152</v>
      </c>
      <c r="D95" s="4" t="s">
        <v>394</v>
      </c>
      <c r="E95" s="11">
        <f t="shared" si="4"/>
        <v>0</v>
      </c>
    </row>
    <row r="96" spans="1:5" x14ac:dyDescent="0.25">
      <c r="A96" s="3" t="s">
        <v>380</v>
      </c>
      <c r="B96" t="str">
        <f t="shared" si="2"/>
        <v>Bal_AkPa_Gfdep</v>
      </c>
      <c r="C96" s="1" t="s">
        <v>153</v>
      </c>
      <c r="D96" s="1" t="s">
        <v>114</v>
      </c>
      <c r="E96" s="11">
        <f t="shared" si="4"/>
        <v>0</v>
      </c>
    </row>
    <row r="97" spans="1:5" x14ac:dyDescent="0.25">
      <c r="A97" s="3" t="s">
        <v>272</v>
      </c>
      <c r="B97" t="str">
        <f t="shared" si="2"/>
        <v>Bal_AkPa_GDF</v>
      </c>
      <c r="C97" s="1" t="s">
        <v>154</v>
      </c>
      <c r="D97" s="1" t="s">
        <v>175</v>
      </c>
      <c r="E97" s="11">
        <f t="shared" si="4"/>
        <v>244</v>
      </c>
    </row>
    <row r="98" spans="1:5" x14ac:dyDescent="0.25">
      <c r="A98" s="3" t="s">
        <v>273</v>
      </c>
      <c r="B98" t="str">
        <f t="shared" si="2"/>
        <v>Bal_AkPa_GGf</v>
      </c>
      <c r="C98" s="1" t="s">
        <v>155</v>
      </c>
      <c r="D98" s="1" t="s">
        <v>176</v>
      </c>
      <c r="E98" s="11">
        <f t="shared" si="4"/>
        <v>0</v>
      </c>
    </row>
    <row r="99" spans="1:5" x14ac:dyDescent="0.25">
      <c r="A99" s="3" t="s">
        <v>402</v>
      </c>
      <c r="B99" t="str">
        <f t="shared" si="2"/>
        <v>Bal_AkPa_OgL</v>
      </c>
      <c r="C99" s="1" t="s">
        <v>156</v>
      </c>
      <c r="D99" s="1" t="s">
        <v>177</v>
      </c>
      <c r="E99" s="11">
        <f t="shared" si="4"/>
        <v>0</v>
      </c>
    </row>
    <row r="100" spans="1:5" x14ac:dyDescent="0.25">
      <c r="A100" s="3" t="s">
        <v>274</v>
      </c>
      <c r="B100" t="str">
        <f t="shared" si="2"/>
        <v>Bal_AkPa_KonG</v>
      </c>
      <c r="C100" s="1" t="s">
        <v>157</v>
      </c>
      <c r="D100" s="1" t="s">
        <v>178</v>
      </c>
      <c r="E100" s="11">
        <f t="shared" si="4"/>
        <v>0</v>
      </c>
    </row>
    <row r="101" spans="1:5" x14ac:dyDescent="0.25">
      <c r="A101" s="3" t="s">
        <v>368</v>
      </c>
      <c r="B101" t="str">
        <f t="shared" si="2"/>
        <v>Bal_AkPa_UdG</v>
      </c>
      <c r="C101" s="1" t="s">
        <v>158</v>
      </c>
      <c r="D101" s="1" t="s">
        <v>186</v>
      </c>
      <c r="E101" s="11">
        <f t="shared" si="4"/>
        <v>0</v>
      </c>
    </row>
    <row r="102" spans="1:5" x14ac:dyDescent="0.25">
      <c r="A102" s="3" t="s">
        <v>275</v>
      </c>
      <c r="B102" t="str">
        <f t="shared" si="2"/>
        <v>Bal_AkPa_GKre</v>
      </c>
      <c r="C102" s="1" t="s">
        <v>159</v>
      </c>
      <c r="D102" s="1" t="s">
        <v>179</v>
      </c>
      <c r="E102" s="11">
        <f t="shared" si="4"/>
        <v>0</v>
      </c>
    </row>
    <row r="103" spans="1:5" x14ac:dyDescent="0.25">
      <c r="A103" s="3" t="s">
        <v>369</v>
      </c>
      <c r="B103" t="str">
        <f t="shared" si="2"/>
        <v>Bal_AkPa_GTv</v>
      </c>
      <c r="C103" s="1" t="s">
        <v>216</v>
      </c>
      <c r="D103" s="1" t="s">
        <v>180</v>
      </c>
      <c r="E103" s="11">
        <f t="shared" si="4"/>
        <v>7169</v>
      </c>
    </row>
    <row r="104" spans="1:5" x14ac:dyDescent="0.25">
      <c r="A104" s="3" t="s">
        <v>370</v>
      </c>
      <c r="B104" t="str">
        <f t="shared" si="2"/>
        <v>Bal_AkPa_GAv</v>
      </c>
      <c r="C104" s="1" t="s">
        <v>217</v>
      </c>
      <c r="D104" s="1" t="s">
        <v>181</v>
      </c>
      <c r="E104" s="11">
        <f t="shared" si="4"/>
        <v>0</v>
      </c>
    </row>
    <row r="105" spans="1:5" x14ac:dyDescent="0.25">
      <c r="A105" s="3" t="s">
        <v>371</v>
      </c>
      <c r="B105" t="str">
        <f t="shared" si="2"/>
        <v>Bal_AkPa_AkSf</v>
      </c>
      <c r="C105" s="1" t="s">
        <v>218</v>
      </c>
      <c r="D105" s="1" t="s">
        <v>182</v>
      </c>
      <c r="E105" s="11">
        <f t="shared" si="4"/>
        <v>777974</v>
      </c>
    </row>
    <row r="106" spans="1:5" x14ac:dyDescent="0.25">
      <c r="A106" s="3" t="s">
        <v>276</v>
      </c>
      <c r="B106" t="str">
        <f t="shared" si="2"/>
        <v>Bal_AkPa_MOF</v>
      </c>
      <c r="C106" s="1" t="s">
        <v>219</v>
      </c>
      <c r="D106" s="1" t="s">
        <v>183</v>
      </c>
      <c r="E106" s="11">
        <f t="shared" si="4"/>
        <v>0</v>
      </c>
    </row>
    <row r="107" spans="1:5" x14ac:dyDescent="0.25">
      <c r="A107" s="3" t="s">
        <v>372</v>
      </c>
      <c r="B107" t="str">
        <f t="shared" si="2"/>
        <v>Bal_AkPa_XG</v>
      </c>
      <c r="C107" s="1" t="s">
        <v>220</v>
      </c>
      <c r="D107" s="1" t="s">
        <v>184</v>
      </c>
      <c r="E107" s="11">
        <f t="shared" si="4"/>
        <v>80438</v>
      </c>
    </row>
    <row r="108" spans="1:5" x14ac:dyDescent="0.25">
      <c r="A108" s="3" t="s">
        <v>277</v>
      </c>
      <c r="B108" t="str">
        <f t="shared" si="2"/>
        <v>Bal_AkPa_GTot</v>
      </c>
      <c r="C108" s="4" t="s">
        <v>231</v>
      </c>
      <c r="D108" s="4" t="s">
        <v>395</v>
      </c>
      <c r="E108" s="11">
        <f t="shared" si="4"/>
        <v>865826</v>
      </c>
    </row>
    <row r="109" spans="1:5" x14ac:dyDescent="0.25">
      <c r="A109" s="3" t="s">
        <v>373</v>
      </c>
      <c r="B109" t="str">
        <f t="shared" si="2"/>
        <v>Bal_AkPa_Pap</v>
      </c>
      <c r="C109" s="1" t="s">
        <v>234</v>
      </c>
      <c r="D109" s="1" t="s">
        <v>185</v>
      </c>
      <c r="E109" s="11">
        <f t="shared" si="4"/>
        <v>31598</v>
      </c>
    </row>
    <row r="110" spans="1:5" x14ac:dyDescent="0.25">
      <c r="A110" s="3" t="s">
        <v>374</v>
      </c>
      <c r="B110" t="str">
        <f t="shared" si="2"/>
        <v>Bal_AkPa_PasTot</v>
      </c>
      <c r="C110" s="4" t="s">
        <v>235</v>
      </c>
      <c r="D110" s="4" t="s">
        <v>396</v>
      </c>
      <c r="E110" s="11">
        <f t="shared" si="4"/>
        <v>137956919</v>
      </c>
    </row>
    <row r="111" spans="1:5" x14ac:dyDescent="0.25"/>
  </sheetData>
  <sheetProtection algorithmName="SHA-512" hashValue="0XuLu57Zoj8pvyoHGyvug4f2srKBt+TfwiVX8lTr7KmbHi9hBr79i3U+2T3hQZYTl5pFHK5VP0jo3g7ECkFMUA==" saltValue="mYFTzbGVzMjnfrL0ktkDyQ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hidden="1" customWidth="1"/>
    <col min="2" max="2" width="17.5703125" hidden="1" customWidth="1"/>
    <col min="3" max="3" width="13.5703125" customWidth="1"/>
    <col min="4" max="4" width="84.42578125" style="15" customWidth="1"/>
    <col min="5" max="5" width="19.42578125" customWidth="1"/>
    <col min="6" max="6" width="6.42578125" customWidth="1"/>
    <col min="7" max="7" width="13.42578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>
      <c r="C3" s="75" t="s">
        <v>1308</v>
      </c>
      <c r="D3" s="76" t="s">
        <v>1464</v>
      </c>
      <c r="E3" s="76"/>
    </row>
    <row r="4" spans="1:5" x14ac:dyDescent="0.25">
      <c r="C4" s="75"/>
      <c r="D4" s="76"/>
      <c r="E4" s="76"/>
    </row>
    <row r="5" spans="1:5" x14ac:dyDescent="0.25">
      <c r="C5" s="34" t="s">
        <v>1309</v>
      </c>
      <c r="D5" s="77">
        <f>INDEX(TpkData,MATCH($D$3,TpkNavn,0),MATCH("regnr",TpkVar,0))</f>
        <v>70814</v>
      </c>
      <c r="E5" s="77"/>
    </row>
    <row r="6" spans="1:5" x14ac:dyDescent="0.25"/>
    <row r="7" spans="1:5" ht="23.25" x14ac:dyDescent="0.25">
      <c r="C7" s="64" t="s">
        <v>1351</v>
      </c>
      <c r="D7" s="65"/>
      <c r="E7" s="65"/>
    </row>
    <row r="8" spans="1:5" ht="15" customHeight="1" x14ac:dyDescent="0.25">
      <c r="C8" s="56" t="s">
        <v>187</v>
      </c>
      <c r="D8" s="56"/>
      <c r="E8" s="56"/>
    </row>
    <row r="9" spans="1:5" x14ac:dyDescent="0.25">
      <c r="A9" s="12" t="s">
        <v>245</v>
      </c>
      <c r="B9" s="14" t="s">
        <v>1313</v>
      </c>
      <c r="C9" s="1"/>
      <c r="D9" s="5"/>
      <c r="E9" s="2" t="s">
        <v>973</v>
      </c>
    </row>
    <row r="10" spans="1:5" ht="16.5" customHeight="1" x14ac:dyDescent="0.25">
      <c r="A10" s="8" t="s">
        <v>1314</v>
      </c>
      <c r="B10" t="str">
        <f>"Lph_"&amp;A10&amp;"_"&amp;$B$9</f>
        <v>Lph_LhP_pTot</v>
      </c>
      <c r="C10" s="1" t="s">
        <v>5</v>
      </c>
      <c r="D10" s="13" t="s">
        <v>1312</v>
      </c>
      <c r="E10" s="11">
        <f t="shared" ref="E10:E28" si="0">INDEX(TpkData,MATCH($D$3,TpkNavn,0),MATCH($B10,TpkVar,0))</f>
        <v>120699407</v>
      </c>
    </row>
    <row r="11" spans="1:5" ht="16.5" customHeight="1" x14ac:dyDescent="0.25">
      <c r="A11" s="8" t="s">
        <v>1316</v>
      </c>
      <c r="B11" t="str">
        <f t="shared" ref="B11:B28" si="1">"Lph_"&amp;A11&amp;"_"&amp;$B$9</f>
        <v>Lph_FmP_pTot</v>
      </c>
      <c r="C11" s="1" t="s">
        <v>6</v>
      </c>
      <c r="D11" s="13" t="s">
        <v>1315</v>
      </c>
      <c r="E11" s="11">
        <f t="shared" si="0"/>
        <v>0</v>
      </c>
    </row>
    <row r="12" spans="1:5" ht="16.5" customHeight="1" x14ac:dyDescent="0.25">
      <c r="A12" s="8" t="s">
        <v>1318</v>
      </c>
      <c r="B12" t="str">
        <f t="shared" si="1"/>
        <v>Lph_FHTot_pTot</v>
      </c>
      <c r="C12" s="4" t="s">
        <v>7</v>
      </c>
      <c r="D12" s="5" t="s">
        <v>1317</v>
      </c>
      <c r="E12" s="11">
        <f t="shared" si="0"/>
        <v>120699407</v>
      </c>
    </row>
    <row r="13" spans="1:5" ht="16.5" customHeight="1" x14ac:dyDescent="0.25">
      <c r="A13" s="8" t="s">
        <v>1320</v>
      </c>
      <c r="B13" t="str">
        <f t="shared" si="1"/>
        <v>Lph_KBP_pTot</v>
      </c>
      <c r="C13" s="1" t="s">
        <v>8</v>
      </c>
      <c r="D13" s="13" t="s">
        <v>1319</v>
      </c>
      <c r="E13" s="11">
        <f t="shared" si="0"/>
        <v>-17019121</v>
      </c>
    </row>
    <row r="14" spans="1:5" ht="16.5" customHeight="1" x14ac:dyDescent="0.25">
      <c r="A14" s="8" t="s">
        <v>1322</v>
      </c>
      <c r="B14" t="str">
        <f t="shared" si="1"/>
        <v>Lph_VrP_pTot</v>
      </c>
      <c r="C14" s="1" t="s">
        <v>9</v>
      </c>
      <c r="D14" s="13" t="s">
        <v>1321</v>
      </c>
      <c r="E14" s="11">
        <f>INDEX('TPK data'!1:13,MATCH($D$3,TpkNavn,0),MATCH($B14,TpkVar,0))</f>
        <v>-3379353</v>
      </c>
    </row>
    <row r="15" spans="1:5" ht="16.5" customHeight="1" x14ac:dyDescent="0.25">
      <c r="A15" s="8" t="s">
        <v>1324</v>
      </c>
      <c r="B15" t="str">
        <f t="shared" si="1"/>
        <v>Lph_RHP_pTot</v>
      </c>
      <c r="C15" s="4" t="s">
        <v>10</v>
      </c>
      <c r="D15" s="5" t="s">
        <v>1323</v>
      </c>
      <c r="E15" s="11">
        <f t="shared" si="0"/>
        <v>100300933</v>
      </c>
    </row>
    <row r="16" spans="1:5" ht="16.5" customHeight="1" x14ac:dyDescent="0.25">
      <c r="A16" s="8" t="s">
        <v>279</v>
      </c>
      <c r="B16" t="str">
        <f t="shared" si="1"/>
        <v>Lph_BM_pTot</v>
      </c>
      <c r="C16" s="1" t="s">
        <v>11</v>
      </c>
      <c r="D16" s="13" t="s">
        <v>0</v>
      </c>
      <c r="E16" s="11">
        <f t="shared" si="0"/>
        <v>5271068</v>
      </c>
    </row>
    <row r="17" spans="1:5" ht="16.5" customHeight="1" x14ac:dyDescent="0.25">
      <c r="A17" s="8" t="s">
        <v>1326</v>
      </c>
      <c r="B17" t="str">
        <f t="shared" si="1"/>
        <v>Lph_TiAk_pTot</v>
      </c>
      <c r="C17" s="1" t="s">
        <v>12</v>
      </c>
      <c r="D17" s="13" t="s">
        <v>1325</v>
      </c>
      <c r="E17" s="11">
        <f t="shared" si="0"/>
        <v>2942795</v>
      </c>
    </row>
    <row r="18" spans="1:5" ht="16.5" customHeight="1" x14ac:dyDescent="0.25">
      <c r="A18" s="8" t="s">
        <v>1328</v>
      </c>
      <c r="B18" t="str">
        <f t="shared" si="1"/>
        <v>Lph_FPy_pTot</v>
      </c>
      <c r="C18" s="1" t="s">
        <v>13</v>
      </c>
      <c r="D18" s="13" t="s">
        <v>1327</v>
      </c>
      <c r="E18" s="11">
        <f t="shared" si="0"/>
        <v>-3650584</v>
      </c>
    </row>
    <row r="19" spans="1:5" ht="16.5" customHeight="1" x14ac:dyDescent="0.25">
      <c r="A19" s="8" t="s">
        <v>1330</v>
      </c>
      <c r="B19" t="str">
        <f t="shared" si="1"/>
        <v>Lph_TiOm_pTot</v>
      </c>
      <c r="C19" s="1" t="s">
        <v>14</v>
      </c>
      <c r="D19" s="13" t="s">
        <v>1329</v>
      </c>
      <c r="E19" s="11">
        <f t="shared" si="0"/>
        <v>-74768</v>
      </c>
    </row>
    <row r="20" spans="1:5" ht="16.5" customHeight="1" x14ac:dyDescent="0.25">
      <c r="A20" s="8" t="s">
        <v>1332</v>
      </c>
      <c r="B20" t="str">
        <f t="shared" si="1"/>
        <v>Lph_TiRi_pTot</v>
      </c>
      <c r="C20" s="1" t="s">
        <v>15</v>
      </c>
      <c r="D20" s="13" t="s">
        <v>1331</v>
      </c>
      <c r="E20" s="11">
        <f t="shared" si="0"/>
        <v>324956</v>
      </c>
    </row>
    <row r="21" spans="1:5" ht="16.5" customHeight="1" x14ac:dyDescent="0.25">
      <c r="A21" s="8" t="s">
        <v>1334</v>
      </c>
      <c r="B21" t="str">
        <f t="shared" si="1"/>
        <v>Lph_Rhx_pTot</v>
      </c>
      <c r="C21" s="1" t="s">
        <v>16</v>
      </c>
      <c r="D21" s="13" t="s">
        <v>1333</v>
      </c>
      <c r="E21" s="11">
        <f t="shared" si="0"/>
        <v>1153824</v>
      </c>
    </row>
    <row r="22" spans="1:5" ht="16.5" customHeight="1" x14ac:dyDescent="0.25">
      <c r="A22" s="8" t="s">
        <v>1336</v>
      </c>
      <c r="B22" t="str">
        <f t="shared" si="1"/>
        <v>Lph_RHU_pTot</v>
      </c>
      <c r="C22" s="4" t="s">
        <v>17</v>
      </c>
      <c r="D22" s="5" t="s">
        <v>1335</v>
      </c>
      <c r="E22" s="11">
        <f t="shared" si="0"/>
        <v>106268224</v>
      </c>
    </row>
    <row r="23" spans="1:5" ht="16.5" customHeight="1" x14ac:dyDescent="0.25">
      <c r="A23" s="8" t="s">
        <v>1338</v>
      </c>
      <c r="B23" t="str">
        <f t="shared" si="1"/>
        <v>Lph_VrU_pTot</v>
      </c>
      <c r="C23" s="1" t="s">
        <v>18</v>
      </c>
      <c r="D23" s="13" t="s">
        <v>1337</v>
      </c>
      <c r="E23" s="11">
        <f>INDEX('TPK data'!1:13,MATCH($D$3,TpkNavn,0),MATCH($B23,TpkVar,0))</f>
        <v>281549</v>
      </c>
    </row>
    <row r="24" spans="1:5" ht="16.5" customHeight="1" x14ac:dyDescent="0.25">
      <c r="A24" s="8" t="s">
        <v>1340</v>
      </c>
      <c r="B24" t="str">
        <f t="shared" si="1"/>
        <v>Lph_BPu_pTot</v>
      </c>
      <c r="C24" s="1" t="s">
        <v>19</v>
      </c>
      <c r="D24" s="13" t="s">
        <v>1339</v>
      </c>
      <c r="E24" s="11">
        <f t="shared" si="0"/>
        <v>3826466</v>
      </c>
    </row>
    <row r="25" spans="1:5" ht="16.5" customHeight="1" x14ac:dyDescent="0.25">
      <c r="A25" s="8" t="s">
        <v>1341</v>
      </c>
      <c r="B25" t="str">
        <f t="shared" si="1"/>
        <v>Lph_Fphx_pTot</v>
      </c>
      <c r="C25" s="1" t="s">
        <v>20</v>
      </c>
      <c r="D25" s="13" t="s">
        <v>1333</v>
      </c>
      <c r="E25" s="11">
        <f t="shared" si="0"/>
        <v>0</v>
      </c>
    </row>
    <row r="26" spans="1:5" ht="16.5" customHeight="1" x14ac:dyDescent="0.25">
      <c r="A26" s="8" t="s">
        <v>1343</v>
      </c>
      <c r="B26" t="str">
        <f t="shared" si="1"/>
        <v>Lph_FpHTot_pTot</v>
      </c>
      <c r="C26" s="4" t="s">
        <v>21</v>
      </c>
      <c r="D26" s="5" t="s">
        <v>1342</v>
      </c>
      <c r="E26" s="11">
        <f t="shared" si="0"/>
        <v>110376239</v>
      </c>
    </row>
    <row r="27" spans="1:5" ht="16.5" customHeight="1" x14ac:dyDescent="0.25">
      <c r="A27" s="8" t="s">
        <v>1345</v>
      </c>
      <c r="B27" t="str">
        <f t="shared" si="1"/>
        <v>Lph_FmU_pTot</v>
      </c>
      <c r="C27" s="1" t="s">
        <v>22</v>
      </c>
      <c r="D27" s="13" t="s">
        <v>1344</v>
      </c>
      <c r="E27" s="11">
        <f t="shared" si="0"/>
        <v>0</v>
      </c>
    </row>
    <row r="28" spans="1:5" x14ac:dyDescent="0.25">
      <c r="A28" s="8" t="s">
        <v>1347</v>
      </c>
      <c r="B28" t="str">
        <f t="shared" si="1"/>
        <v>Lph_LPU_pTot</v>
      </c>
      <c r="C28" s="4" t="s">
        <v>23</v>
      </c>
      <c r="D28" s="5" t="s">
        <v>1346</v>
      </c>
      <c r="E28" s="11">
        <f t="shared" si="0"/>
        <v>110376239</v>
      </c>
    </row>
    <row r="29" spans="1:5" x14ac:dyDescent="0.25"/>
  </sheetData>
  <sheetProtection algorithmName="SHA-512" hashValue="+QiwDnVAmT8V7wBwO0qGnyEDWG7kciwBwinOjCvDxYOeLhYR3La3OGRsoRjlvEcOdS+9bV6p+bEL9F6i84lUqg==" saltValue="GgJcQl7V4mrz4i8PpaIFHA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'TPK data'!$C$2:$C$14</xm:f>
          </x14:formula1>
          <xm:sqref>D3:E4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  <pageSetUpPr fitToPage="1"/>
  </sheetPr>
  <dimension ref="A1:C68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57" t="s">
        <v>913</v>
      </c>
      <c r="B1" s="57"/>
    </row>
    <row r="2" spans="1:2" x14ac:dyDescent="0.25"/>
    <row r="3" spans="1:2" ht="31.5" customHeight="1" x14ac:dyDescent="0.25">
      <c r="A3" s="64" t="s">
        <v>1467</v>
      </c>
      <c r="B3" s="65"/>
    </row>
    <row r="4" spans="1:2" x14ac:dyDescent="0.25">
      <c r="A4" s="45"/>
      <c r="B4" s="45"/>
    </row>
    <row r="5" spans="1:2" x14ac:dyDescent="0.25">
      <c r="A5" s="44" t="s">
        <v>1402</v>
      </c>
      <c r="B5" s="47" t="s">
        <v>1421</v>
      </c>
    </row>
    <row r="6" spans="1:2" x14ac:dyDescent="0.25">
      <c r="A6" s="45"/>
      <c r="B6" s="45"/>
    </row>
    <row r="7" spans="1:2" x14ac:dyDescent="0.25">
      <c r="A7" s="45" t="s">
        <v>891</v>
      </c>
      <c r="B7" s="46">
        <v>18530899</v>
      </c>
    </row>
    <row r="8" spans="1:2" x14ac:dyDescent="0.25">
      <c r="A8" s="45" t="s">
        <v>892</v>
      </c>
      <c r="B8" s="46">
        <v>24256146</v>
      </c>
    </row>
    <row r="9" spans="1:2" x14ac:dyDescent="0.25">
      <c r="A9" s="45" t="s">
        <v>893</v>
      </c>
      <c r="B9" s="46">
        <v>16603104</v>
      </c>
    </row>
    <row r="10" spans="1:2" x14ac:dyDescent="0.25">
      <c r="A10" s="45" t="s">
        <v>894</v>
      </c>
      <c r="B10" s="46">
        <v>64145711</v>
      </c>
    </row>
    <row r="11" spans="1:2" x14ac:dyDescent="0.25">
      <c r="A11" s="45" t="s">
        <v>895</v>
      </c>
      <c r="B11" s="46">
        <v>16614130</v>
      </c>
    </row>
    <row r="12" spans="1:2" x14ac:dyDescent="0.25">
      <c r="A12" s="45" t="s">
        <v>1433</v>
      </c>
      <c r="B12" s="46">
        <v>17106589</v>
      </c>
    </row>
    <row r="13" spans="1:2" x14ac:dyDescent="0.25">
      <c r="A13" s="45" t="s">
        <v>896</v>
      </c>
      <c r="B13" s="46">
        <v>29637873</v>
      </c>
    </row>
    <row r="14" spans="1:2" x14ac:dyDescent="0.25">
      <c r="A14" s="45" t="s">
        <v>899</v>
      </c>
      <c r="B14" s="46">
        <v>14638903</v>
      </c>
    </row>
    <row r="15" spans="1:2" x14ac:dyDescent="0.25">
      <c r="A15" s="45" t="s">
        <v>900</v>
      </c>
      <c r="B15" s="46">
        <v>16163279</v>
      </c>
    </row>
    <row r="16" spans="1:2" x14ac:dyDescent="0.25">
      <c r="A16" s="45" t="s">
        <v>1412</v>
      </c>
      <c r="B16" s="46">
        <v>13594376</v>
      </c>
    </row>
    <row r="17" spans="1:2" x14ac:dyDescent="0.25">
      <c r="A17" s="45" t="s">
        <v>898</v>
      </c>
      <c r="B17" s="46">
        <v>16376191</v>
      </c>
    </row>
    <row r="18" spans="1:2" x14ac:dyDescent="0.25">
      <c r="A18" s="45" t="s">
        <v>1432</v>
      </c>
      <c r="B18" s="46">
        <v>55834911</v>
      </c>
    </row>
    <row r="19" spans="1:2" x14ac:dyDescent="0.25">
      <c r="A19" s="45" t="s">
        <v>901</v>
      </c>
      <c r="B19" s="46">
        <v>20952237</v>
      </c>
    </row>
    <row r="20" spans="1:2" x14ac:dyDescent="0.25">
      <c r="A20" s="45" t="s">
        <v>902</v>
      </c>
      <c r="B20" s="46">
        <v>19625087</v>
      </c>
    </row>
    <row r="21" spans="1:2" x14ac:dyDescent="0.25">
      <c r="A21" s="45" t="s">
        <v>903</v>
      </c>
      <c r="B21" s="46">
        <v>36957085</v>
      </c>
    </row>
    <row r="22" spans="1:2" x14ac:dyDescent="0.25">
      <c r="A22" s="45" t="s">
        <v>1438</v>
      </c>
      <c r="B22" s="46">
        <v>24260577</v>
      </c>
    </row>
    <row r="23" spans="1:2" x14ac:dyDescent="0.25">
      <c r="A23" s="45"/>
      <c r="B23" s="46"/>
    </row>
    <row r="24" spans="1:2" x14ac:dyDescent="0.25">
      <c r="A24" s="44" t="s">
        <v>1419</v>
      </c>
      <c r="B24" s="46"/>
    </row>
    <row r="25" spans="1:2" x14ac:dyDescent="0.25">
      <c r="A25" s="45"/>
      <c r="B25" s="46"/>
    </row>
    <row r="26" spans="1:2" x14ac:dyDescent="0.25">
      <c r="A26" s="45" t="s">
        <v>904</v>
      </c>
      <c r="B26" s="46">
        <v>22078615</v>
      </c>
    </row>
    <row r="27" spans="1:2" x14ac:dyDescent="0.25">
      <c r="A27" s="45" t="s">
        <v>1413</v>
      </c>
      <c r="B27" s="46">
        <v>24260402</v>
      </c>
    </row>
    <row r="28" spans="1:2" x14ac:dyDescent="0.25">
      <c r="A28" s="13" t="s">
        <v>1462</v>
      </c>
      <c r="B28" s="46">
        <v>19676889</v>
      </c>
    </row>
    <row r="29" spans="1:2" x14ac:dyDescent="0.25">
      <c r="A29" s="45" t="s">
        <v>908</v>
      </c>
      <c r="B29" s="46">
        <v>10496837</v>
      </c>
    </row>
    <row r="30" spans="1:2" x14ac:dyDescent="0.25">
      <c r="A30" s="45" t="s">
        <v>909</v>
      </c>
      <c r="B30" s="46">
        <v>30186028</v>
      </c>
    </row>
    <row r="31" spans="1:2" x14ac:dyDescent="0.25">
      <c r="A31" s="45" t="s">
        <v>1434</v>
      </c>
      <c r="B31" s="46">
        <v>71974316</v>
      </c>
    </row>
    <row r="32" spans="1:2" x14ac:dyDescent="0.25">
      <c r="A32" s="45" t="s">
        <v>910</v>
      </c>
      <c r="B32" s="46">
        <v>71973514</v>
      </c>
    </row>
    <row r="33" spans="1:2" x14ac:dyDescent="0.25">
      <c r="A33" s="45" t="s">
        <v>911</v>
      </c>
      <c r="B33" s="46">
        <v>71971511</v>
      </c>
    </row>
    <row r="34" spans="1:2" x14ac:dyDescent="0.25">
      <c r="A34" s="45" t="s">
        <v>912</v>
      </c>
      <c r="B34" s="46">
        <v>12173210</v>
      </c>
    </row>
    <row r="35" spans="1:2" x14ac:dyDescent="0.25">
      <c r="A35" s="45" t="s">
        <v>907</v>
      </c>
      <c r="B35" s="46">
        <v>24255549</v>
      </c>
    </row>
    <row r="36" spans="1:2" x14ac:dyDescent="0.25">
      <c r="A36" s="45" t="s">
        <v>1423</v>
      </c>
      <c r="B36" s="46">
        <v>17340484</v>
      </c>
    </row>
    <row r="37" spans="1:2" x14ac:dyDescent="0.25">
      <c r="A37" s="45"/>
      <c r="B37" s="46"/>
    </row>
    <row r="38" spans="1:2" x14ac:dyDescent="0.25">
      <c r="A38" s="44" t="s">
        <v>1420</v>
      </c>
      <c r="B38" s="46"/>
    </row>
    <row r="39" spans="1:2" x14ac:dyDescent="0.25">
      <c r="A39" s="45"/>
      <c r="B39" s="46"/>
    </row>
    <row r="40" spans="1:2" x14ac:dyDescent="0.25">
      <c r="A40" s="45" t="s">
        <v>1403</v>
      </c>
      <c r="B40" s="46">
        <v>82197613</v>
      </c>
    </row>
    <row r="41" spans="1:2" x14ac:dyDescent="0.25">
      <c r="A41" s="45" t="s">
        <v>1414</v>
      </c>
      <c r="B41" s="46">
        <v>71971910</v>
      </c>
    </row>
    <row r="42" spans="1:2" x14ac:dyDescent="0.25">
      <c r="A42" s="45" t="s">
        <v>1415</v>
      </c>
      <c r="B42" s="46">
        <v>17478885</v>
      </c>
    </row>
    <row r="43" spans="1:2" x14ac:dyDescent="0.25">
      <c r="A43" s="45" t="s">
        <v>1404</v>
      </c>
      <c r="B43" s="46">
        <v>12551371</v>
      </c>
    </row>
    <row r="44" spans="1:2" x14ac:dyDescent="0.25">
      <c r="A44" s="45" t="s">
        <v>1416</v>
      </c>
      <c r="B44" s="46">
        <v>85752715</v>
      </c>
    </row>
    <row r="45" spans="1:2" x14ac:dyDescent="0.25">
      <c r="A45" s="45" t="s">
        <v>1405</v>
      </c>
      <c r="B45" s="46">
        <v>71977013</v>
      </c>
    </row>
    <row r="46" spans="1:2" x14ac:dyDescent="0.25">
      <c r="A46" s="45" t="s">
        <v>1406</v>
      </c>
      <c r="B46" s="46">
        <v>71966828</v>
      </c>
    </row>
    <row r="47" spans="1:2" x14ac:dyDescent="0.25">
      <c r="A47" s="45" t="s">
        <v>1461</v>
      </c>
      <c r="B47" s="46">
        <v>15409010</v>
      </c>
    </row>
    <row r="48" spans="1:2" x14ac:dyDescent="0.25">
      <c r="A48" s="45" t="s">
        <v>1407</v>
      </c>
      <c r="B48" s="46">
        <v>24256219</v>
      </c>
    </row>
    <row r="49" spans="1:2" x14ac:dyDescent="0.25">
      <c r="A49" s="45" t="s">
        <v>1417</v>
      </c>
      <c r="B49" s="46">
        <v>71973816</v>
      </c>
    </row>
    <row r="50" spans="1:2" ht="25.5" x14ac:dyDescent="0.25">
      <c r="A50" s="45" t="s">
        <v>1408</v>
      </c>
      <c r="B50" s="46">
        <v>17615343</v>
      </c>
    </row>
    <row r="51" spans="1:2" x14ac:dyDescent="0.25">
      <c r="A51" s="45" t="s">
        <v>1409</v>
      </c>
      <c r="B51" s="46">
        <v>71976319</v>
      </c>
    </row>
    <row r="52" spans="1:2" x14ac:dyDescent="0.25">
      <c r="A52" s="45" t="s">
        <v>1435</v>
      </c>
      <c r="B52" s="46">
        <v>72338413</v>
      </c>
    </row>
    <row r="53" spans="1:2" x14ac:dyDescent="0.25">
      <c r="A53" s="45" t="s">
        <v>1436</v>
      </c>
      <c r="B53" s="46">
        <v>71969118</v>
      </c>
    </row>
    <row r="54" spans="1:2" x14ac:dyDescent="0.25">
      <c r="A54" s="45" t="s">
        <v>1410</v>
      </c>
      <c r="B54" s="46">
        <v>71973417</v>
      </c>
    </row>
    <row r="55" spans="1:2" x14ac:dyDescent="0.25">
      <c r="A55" s="45" t="s">
        <v>1418</v>
      </c>
      <c r="B55" s="46">
        <v>19615383</v>
      </c>
    </row>
    <row r="56" spans="1:2" x14ac:dyDescent="0.25">
      <c r="A56" s="45" t="s">
        <v>1411</v>
      </c>
      <c r="B56" s="46">
        <v>71967611</v>
      </c>
    </row>
    <row r="57" spans="1:2" x14ac:dyDescent="0.25">
      <c r="A57" s="45" t="s">
        <v>1437</v>
      </c>
      <c r="B57" s="46">
        <v>24256251</v>
      </c>
    </row>
    <row r="58" spans="1:2" x14ac:dyDescent="0.25"/>
    <row r="59" spans="1:2" x14ac:dyDescent="0.25"/>
    <row r="60" spans="1:2" x14ac:dyDescent="0.25"/>
    <row r="61" spans="1:2" x14ac:dyDescent="0.25">
      <c r="A61" s="48" t="s">
        <v>1422</v>
      </c>
    </row>
    <row r="62" spans="1:2" x14ac:dyDescent="0.25"/>
    <row r="63" spans="1:2" x14ac:dyDescent="0.25"/>
    <row r="64" spans="1:2" x14ac:dyDescent="0.25"/>
    <row r="65" x14ac:dyDescent="0.25"/>
    <row r="66" x14ac:dyDescent="0.25"/>
    <row r="67" x14ac:dyDescent="0.25"/>
    <row r="68" x14ac:dyDescent="0.25"/>
  </sheetData>
  <sheetProtection algorithmName="SHA-512" hashValue="w3EaLeT3JT7HXEqpU3VvIjWTrM1zBHbJngkwqgQoSNEikGg48GsWRiA2T2W9rf0pl0Ru2wodVHTbJszhMMXIOQ==" saltValue="y52wM4ilBxJHrUpE3TwgKQ==" spinCount="100000" sheet="1" objects="1" scenarios="1"/>
  <sortState xmlns:xlrd2="http://schemas.microsoft.com/office/spreadsheetml/2017/richdata2" ref="A7:B22">
    <sortCondition ref="A7:A22"/>
  </sortState>
  <mergeCells count="2">
    <mergeCell ref="A3:B3"/>
    <mergeCell ref="A1:B1"/>
  </mergeCells>
  <hyperlinks>
    <hyperlink ref="A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37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E21" sqref="E21"/>
    </sheetView>
  </sheetViews>
  <sheetFormatPr defaultColWidth="12.5703125" defaultRowHeight="15" x14ac:dyDescent="0.25"/>
  <sheetData>
    <row r="1" spans="1:337" x14ac:dyDescent="0.25">
      <c r="A1" s="85" t="s">
        <v>890</v>
      </c>
      <c r="B1" s="87" t="s">
        <v>1458</v>
      </c>
      <c r="C1" s="87" t="s">
        <v>1459</v>
      </c>
      <c r="D1" s="87" t="s">
        <v>464</v>
      </c>
      <c r="E1" s="87" t="s">
        <v>529</v>
      </c>
      <c r="F1" s="87" t="s">
        <v>463</v>
      </c>
      <c r="G1" s="87" t="s">
        <v>467</v>
      </c>
      <c r="H1" s="87" t="s">
        <v>462</v>
      </c>
      <c r="I1" s="87" t="s">
        <v>468</v>
      </c>
      <c r="J1" s="87" t="s">
        <v>461</v>
      </c>
      <c r="K1" s="87" t="s">
        <v>528</v>
      </c>
      <c r="L1" s="87" t="s">
        <v>502</v>
      </c>
      <c r="M1" s="87" t="s">
        <v>500</v>
      </c>
      <c r="N1" s="87" t="s">
        <v>544</v>
      </c>
      <c r="O1" s="87" t="s">
        <v>497</v>
      </c>
      <c r="P1" s="87" t="s">
        <v>543</v>
      </c>
      <c r="Q1" s="87" t="s">
        <v>542</v>
      </c>
      <c r="R1" s="87" t="s">
        <v>494</v>
      </c>
      <c r="S1" s="87" t="s">
        <v>491</v>
      </c>
      <c r="T1" s="87" t="s">
        <v>490</v>
      </c>
      <c r="U1" s="87" t="s">
        <v>489</v>
      </c>
      <c r="V1" s="87" t="s">
        <v>488</v>
      </c>
      <c r="W1" s="87" t="s">
        <v>557</v>
      </c>
      <c r="X1" s="87" t="s">
        <v>487</v>
      </c>
      <c r="Y1" s="87" t="s">
        <v>541</v>
      </c>
      <c r="Z1" s="87" t="s">
        <v>486</v>
      </c>
      <c r="AA1" s="87" t="s">
        <v>540</v>
      </c>
      <c r="AB1" s="87" t="s">
        <v>539</v>
      </c>
      <c r="AC1" s="87" t="s">
        <v>485</v>
      </c>
      <c r="AD1" s="87" t="s">
        <v>538</v>
      </c>
      <c r="AE1" s="87" t="s">
        <v>537</v>
      </c>
      <c r="AF1" s="87" t="s">
        <v>484</v>
      </c>
      <c r="AG1" s="87" t="s">
        <v>536</v>
      </c>
      <c r="AH1" s="87" t="s">
        <v>483</v>
      </c>
      <c r="AI1" s="87" t="s">
        <v>482</v>
      </c>
      <c r="AJ1" s="87" t="s">
        <v>481</v>
      </c>
      <c r="AK1" s="87" t="s">
        <v>480</v>
      </c>
      <c r="AL1" s="87" t="s">
        <v>479</v>
      </c>
      <c r="AM1" s="87" t="s">
        <v>478</v>
      </c>
      <c r="AN1" s="87" t="s">
        <v>477</v>
      </c>
      <c r="AO1" s="87" t="s">
        <v>476</v>
      </c>
      <c r="AP1" s="87" t="s">
        <v>475</v>
      </c>
      <c r="AQ1" s="87" t="s">
        <v>474</v>
      </c>
      <c r="AR1" s="87" t="s">
        <v>535</v>
      </c>
      <c r="AS1" s="87" t="s">
        <v>473</v>
      </c>
      <c r="AT1" s="87" t="s">
        <v>472</v>
      </c>
      <c r="AU1" s="87" t="s">
        <v>471</v>
      </c>
      <c r="AV1" s="87" t="s">
        <v>534</v>
      </c>
      <c r="AW1" s="87" t="s">
        <v>527</v>
      </c>
      <c r="AX1" s="87" t="s">
        <v>470</v>
      </c>
      <c r="AY1" s="87" t="s">
        <v>492</v>
      </c>
      <c r="AZ1" s="87" t="s">
        <v>493</v>
      </c>
      <c r="BA1" s="87" t="s">
        <v>495</v>
      </c>
      <c r="BB1" s="87" t="s">
        <v>496</v>
      </c>
      <c r="BC1" s="87" t="s">
        <v>526</v>
      </c>
      <c r="BD1" s="87" t="s">
        <v>532</v>
      </c>
      <c r="BE1" s="87" t="s">
        <v>469</v>
      </c>
      <c r="BF1" s="87" t="s">
        <v>498</v>
      </c>
      <c r="BG1" s="87" t="s">
        <v>499</v>
      </c>
      <c r="BH1" s="87" t="s">
        <v>558</v>
      </c>
      <c r="BI1" s="87" t="s">
        <v>545</v>
      </c>
      <c r="BJ1" s="87" t="s">
        <v>501</v>
      </c>
      <c r="BK1" s="87" t="s">
        <v>466</v>
      </c>
      <c r="BL1" s="87" t="s">
        <v>533</v>
      </c>
      <c r="BM1" s="87" t="s">
        <v>531</v>
      </c>
      <c r="BN1" s="87" t="s">
        <v>530</v>
      </c>
      <c r="BO1" s="87" t="s">
        <v>465</v>
      </c>
      <c r="BP1" s="87" t="s">
        <v>525</v>
      </c>
      <c r="BQ1" s="87" t="s">
        <v>522</v>
      </c>
      <c r="BR1" s="87" t="s">
        <v>505</v>
      </c>
      <c r="BS1" s="87" t="s">
        <v>512</v>
      </c>
      <c r="BT1" s="87" t="s">
        <v>524</v>
      </c>
      <c r="BU1" s="87" t="s">
        <v>552</v>
      </c>
      <c r="BV1" s="87" t="s">
        <v>517</v>
      </c>
      <c r="BW1" s="87" t="s">
        <v>521</v>
      </c>
      <c r="BX1" s="87" t="s">
        <v>553</v>
      </c>
      <c r="BY1" s="87" t="s">
        <v>554</v>
      </c>
      <c r="BZ1" s="87" t="s">
        <v>513</v>
      </c>
      <c r="CA1" s="87" t="s">
        <v>506</v>
      </c>
      <c r="CB1" s="87" t="s">
        <v>547</v>
      </c>
      <c r="CC1" s="87" t="s">
        <v>516</v>
      </c>
      <c r="CD1" s="87" t="s">
        <v>550</v>
      </c>
      <c r="CE1" s="87" t="s">
        <v>518</v>
      </c>
      <c r="CF1" s="87" t="s">
        <v>507</v>
      </c>
      <c r="CG1" s="87" t="s">
        <v>508</v>
      </c>
      <c r="CH1" s="87" t="s">
        <v>511</v>
      </c>
      <c r="CI1" s="87" t="s">
        <v>504</v>
      </c>
      <c r="CJ1" s="87" t="s">
        <v>546</v>
      </c>
      <c r="CK1" s="87" t="s">
        <v>549</v>
      </c>
      <c r="CL1" s="87" t="s">
        <v>523</v>
      </c>
      <c r="CM1" s="87" t="s">
        <v>515</v>
      </c>
      <c r="CN1" s="87" t="s">
        <v>555</v>
      </c>
      <c r="CO1" s="87" t="s">
        <v>551</v>
      </c>
      <c r="CP1" s="87" t="s">
        <v>503</v>
      </c>
      <c r="CQ1" s="87" t="s">
        <v>556</v>
      </c>
      <c r="CR1" s="87" t="s">
        <v>509</v>
      </c>
      <c r="CS1" s="87" t="s">
        <v>510</v>
      </c>
      <c r="CT1" s="87" t="s">
        <v>514</v>
      </c>
      <c r="CU1" s="87" t="s">
        <v>519</v>
      </c>
      <c r="CV1" s="87" t="s">
        <v>520</v>
      </c>
      <c r="CW1" s="87" t="s">
        <v>548</v>
      </c>
      <c r="CX1" s="87" t="s">
        <v>414</v>
      </c>
      <c r="CY1" s="87" t="s">
        <v>454</v>
      </c>
      <c r="CZ1" s="87" t="s">
        <v>441</v>
      </c>
      <c r="DA1" s="87" t="s">
        <v>451</v>
      </c>
      <c r="DB1" s="87" t="s">
        <v>440</v>
      </c>
      <c r="DC1" s="87" t="s">
        <v>459</v>
      </c>
      <c r="DD1" s="87" t="s">
        <v>412</v>
      </c>
      <c r="DE1" s="87" t="s">
        <v>443</v>
      </c>
      <c r="DF1" s="87" t="s">
        <v>445</v>
      </c>
      <c r="DG1" s="87" t="s">
        <v>410</v>
      </c>
      <c r="DH1" s="87" t="s">
        <v>457</v>
      </c>
      <c r="DI1" s="87" t="s">
        <v>425</v>
      </c>
      <c r="DJ1" s="87" t="s">
        <v>452</v>
      </c>
      <c r="DK1" s="87" t="s">
        <v>439</v>
      </c>
      <c r="DL1" s="87" t="s">
        <v>433</v>
      </c>
      <c r="DM1" s="87" t="s">
        <v>431</v>
      </c>
      <c r="DN1" s="87" t="s">
        <v>450</v>
      </c>
      <c r="DO1" s="87" t="s">
        <v>415</v>
      </c>
      <c r="DP1" s="87" t="s">
        <v>411</v>
      </c>
      <c r="DQ1" s="87" t="s">
        <v>436</v>
      </c>
      <c r="DR1" s="87" t="s">
        <v>409</v>
      </c>
      <c r="DS1" s="87" t="s">
        <v>435</v>
      </c>
      <c r="DT1" s="87" t="s">
        <v>453</v>
      </c>
      <c r="DU1" s="87" t="s">
        <v>449</v>
      </c>
      <c r="DV1" s="87" t="s">
        <v>421</v>
      </c>
      <c r="DW1" s="87" t="s">
        <v>423</v>
      </c>
      <c r="DX1" s="87" t="s">
        <v>418</v>
      </c>
      <c r="DY1" s="87" t="s">
        <v>426</v>
      </c>
      <c r="DZ1" s="87" t="s">
        <v>430</v>
      </c>
      <c r="EA1" s="87" t="s">
        <v>458</v>
      </c>
      <c r="EB1" s="87" t="s">
        <v>406</v>
      </c>
      <c r="EC1" s="87" t="s">
        <v>424</v>
      </c>
      <c r="ED1" s="87" t="s">
        <v>442</v>
      </c>
      <c r="EE1" s="87" t="s">
        <v>413</v>
      </c>
      <c r="EF1" s="87" t="s">
        <v>446</v>
      </c>
      <c r="EG1" s="87" t="s">
        <v>456</v>
      </c>
      <c r="EH1" s="87" t="s">
        <v>419</v>
      </c>
      <c r="EI1" s="87" t="s">
        <v>460</v>
      </c>
      <c r="EJ1" s="87" t="s">
        <v>432</v>
      </c>
      <c r="EK1" s="87" t="s">
        <v>427</v>
      </c>
      <c r="EL1" s="87" t="s">
        <v>447</v>
      </c>
      <c r="EM1" s="87" t="s">
        <v>429</v>
      </c>
      <c r="EN1" s="87" t="s">
        <v>408</v>
      </c>
      <c r="EO1" s="87" t="s">
        <v>407</v>
      </c>
      <c r="EP1" s="87" t="s">
        <v>420</v>
      </c>
      <c r="EQ1" s="87" t="s">
        <v>422</v>
      </c>
      <c r="ER1" s="87" t="s">
        <v>417</v>
      </c>
      <c r="ES1" s="87" t="s">
        <v>437</v>
      </c>
      <c r="ET1" s="87" t="s">
        <v>444</v>
      </c>
      <c r="EU1" s="87" t="s">
        <v>438</v>
      </c>
      <c r="EV1" s="87" t="s">
        <v>448</v>
      </c>
      <c r="EW1" s="87" t="s">
        <v>434</v>
      </c>
      <c r="EX1" s="87" t="s">
        <v>455</v>
      </c>
      <c r="EY1" s="87" t="s">
        <v>428</v>
      </c>
      <c r="EZ1" s="87" t="s">
        <v>416</v>
      </c>
      <c r="FA1" s="87" t="s">
        <v>1445</v>
      </c>
      <c r="FB1" s="87" t="s">
        <v>1453</v>
      </c>
      <c r="FC1" s="87" t="s">
        <v>1441</v>
      </c>
      <c r="FD1" s="87" t="s">
        <v>1440</v>
      </c>
      <c r="FE1" s="87" t="s">
        <v>1455</v>
      </c>
      <c r="FF1" s="87" t="s">
        <v>1454</v>
      </c>
      <c r="FG1" s="87" t="s">
        <v>1457</v>
      </c>
      <c r="FH1" s="87" t="s">
        <v>1447</v>
      </c>
      <c r="FI1" s="87" t="s">
        <v>1442</v>
      </c>
      <c r="FJ1" s="87" t="s">
        <v>1439</v>
      </c>
      <c r="FK1" s="87" t="s">
        <v>1456</v>
      </c>
      <c r="FL1" s="87" t="s">
        <v>1460</v>
      </c>
      <c r="FM1" s="87" t="s">
        <v>1444</v>
      </c>
      <c r="FN1" s="87" t="s">
        <v>1451</v>
      </c>
      <c r="FO1" s="87" t="s">
        <v>1450</v>
      </c>
      <c r="FP1" s="87" t="s">
        <v>1446</v>
      </c>
      <c r="FQ1" s="87" t="s">
        <v>1448</v>
      </c>
      <c r="FR1" s="87" t="s">
        <v>1449</v>
      </c>
      <c r="FS1" s="87" t="s">
        <v>1443</v>
      </c>
      <c r="FT1" s="87" t="s">
        <v>1452</v>
      </c>
    </row>
    <row r="2" spans="1:337" x14ac:dyDescent="0.25">
      <c r="A2" s="86">
        <v>202212</v>
      </c>
      <c r="B2" s="88">
        <v>63010</v>
      </c>
      <c r="C2" s="89" t="s">
        <v>891</v>
      </c>
      <c r="D2" s="88">
        <v>1000</v>
      </c>
      <c r="E2" s="88"/>
      <c r="F2" s="88">
        <v>0</v>
      </c>
      <c r="G2" s="88">
        <v>167652750</v>
      </c>
      <c r="H2" s="88">
        <v>3761991</v>
      </c>
      <c r="I2" s="88">
        <v>6621820</v>
      </c>
      <c r="J2" s="88">
        <v>1002883</v>
      </c>
      <c r="K2" s="88"/>
      <c r="L2" s="88">
        <v>1002883</v>
      </c>
      <c r="M2" s="88">
        <v>89641</v>
      </c>
      <c r="N2" s="88"/>
      <c r="O2" s="88">
        <v>0</v>
      </c>
      <c r="P2" s="88"/>
      <c r="Q2" s="88">
        <v>9915</v>
      </c>
      <c r="R2" s="88">
        <v>1396</v>
      </c>
      <c r="S2" s="88">
        <v>5854700</v>
      </c>
      <c r="T2" s="88">
        <v>3089300</v>
      </c>
      <c r="U2" s="88">
        <v>51717960</v>
      </c>
      <c r="V2" s="88">
        <v>3670379</v>
      </c>
      <c r="W2" s="88"/>
      <c r="X2" s="88">
        <v>4000</v>
      </c>
      <c r="Y2" s="88"/>
      <c r="Z2" s="88">
        <v>153436</v>
      </c>
      <c r="AA2" s="88"/>
      <c r="AB2" s="88"/>
      <c r="AC2" s="88">
        <v>229476</v>
      </c>
      <c r="AD2" s="88">
        <v>7997</v>
      </c>
      <c r="AE2" s="88"/>
      <c r="AF2" s="88">
        <v>237473</v>
      </c>
      <c r="AG2" s="88"/>
      <c r="AH2" s="88">
        <v>170590</v>
      </c>
      <c r="AI2" s="88">
        <v>6108769</v>
      </c>
      <c r="AJ2" s="88">
        <v>12946073</v>
      </c>
      <c r="AK2" s="88">
        <v>52751</v>
      </c>
      <c r="AL2" s="88">
        <v>42427426</v>
      </c>
      <c r="AM2" s="88">
        <v>133434</v>
      </c>
      <c r="AN2" s="88">
        <v>149922426</v>
      </c>
      <c r="AO2" s="88">
        <v>0</v>
      </c>
      <c r="AP2" s="88">
        <v>42427426</v>
      </c>
      <c r="AQ2" s="88">
        <v>97244107</v>
      </c>
      <c r="AR2" s="88">
        <v>0</v>
      </c>
      <c r="AS2" s="88">
        <v>99775369</v>
      </c>
      <c r="AT2" s="88">
        <v>59301804</v>
      </c>
      <c r="AU2" s="88">
        <v>15811</v>
      </c>
      <c r="AV2" s="88"/>
      <c r="AW2" s="88"/>
      <c r="AX2" s="88">
        <v>2592858</v>
      </c>
      <c r="AY2" s="88">
        <v>7568033</v>
      </c>
      <c r="AZ2" s="88">
        <v>3100188</v>
      </c>
      <c r="BA2" s="88">
        <v>442357</v>
      </c>
      <c r="BB2" s="88">
        <v>7125676</v>
      </c>
      <c r="BC2" s="88"/>
      <c r="BD2" s="88"/>
      <c r="BE2" s="88">
        <v>2756560</v>
      </c>
      <c r="BF2" s="88">
        <v>139671533</v>
      </c>
      <c r="BG2" s="88">
        <v>11311</v>
      </c>
      <c r="BH2" s="88"/>
      <c r="BI2" s="88"/>
      <c r="BJ2" s="88">
        <v>97244107</v>
      </c>
      <c r="BK2" s="88">
        <v>40846628</v>
      </c>
      <c r="BL2" s="88"/>
      <c r="BM2" s="88"/>
      <c r="BN2" s="88"/>
      <c r="BO2" s="88"/>
      <c r="BP2" s="88">
        <v>2810451</v>
      </c>
      <c r="BQ2" s="88">
        <v>692068</v>
      </c>
      <c r="BR2" s="88">
        <v>749385</v>
      </c>
      <c r="BS2" s="88">
        <v>167652750</v>
      </c>
      <c r="BT2" s="88">
        <v>309806</v>
      </c>
      <c r="BU2" s="88"/>
      <c r="BV2" s="88">
        <v>1919683</v>
      </c>
      <c r="BW2" s="88">
        <v>273849</v>
      </c>
      <c r="BX2" s="88"/>
      <c r="BY2" s="88"/>
      <c r="BZ2" s="88">
        <v>282574</v>
      </c>
      <c r="CA2" s="88">
        <v>273849</v>
      </c>
      <c r="CB2" s="88"/>
      <c r="CC2" s="88">
        <v>553992</v>
      </c>
      <c r="CD2" s="88"/>
      <c r="CE2" s="88">
        <v>553992</v>
      </c>
      <c r="CF2" s="88">
        <v>78784</v>
      </c>
      <c r="CG2" s="88">
        <v>613190</v>
      </c>
      <c r="CH2" s="88">
        <v>1193061</v>
      </c>
      <c r="CI2" s="88">
        <v>283237</v>
      </c>
      <c r="CJ2" s="88"/>
      <c r="CK2" s="88"/>
      <c r="CL2" s="88">
        <v>13628</v>
      </c>
      <c r="CM2" s="88">
        <v>0</v>
      </c>
      <c r="CN2" s="88">
        <v>0</v>
      </c>
      <c r="CO2" s="88"/>
      <c r="CP2" s="88">
        <v>6460527</v>
      </c>
      <c r="CQ2" s="88"/>
      <c r="CR2" s="88">
        <v>0</v>
      </c>
      <c r="CS2" s="88">
        <v>3258603</v>
      </c>
      <c r="CT2" s="88">
        <v>136195</v>
      </c>
      <c r="CU2" s="88">
        <v>39575</v>
      </c>
      <c r="CV2" s="88">
        <v>0</v>
      </c>
      <c r="CW2" s="88"/>
      <c r="CX2" s="88">
        <v>-372447</v>
      </c>
      <c r="CY2" s="88">
        <v>193299</v>
      </c>
      <c r="CZ2" s="88">
        <v>14979760</v>
      </c>
      <c r="DA2" s="88">
        <v>0</v>
      </c>
      <c r="DB2" s="88">
        <v>14981612</v>
      </c>
      <c r="DC2" s="88">
        <v>0</v>
      </c>
      <c r="DD2" s="88">
        <v>204746</v>
      </c>
      <c r="DE2" s="88">
        <v>158081</v>
      </c>
      <c r="DF2" s="88">
        <v>-30698</v>
      </c>
      <c r="DG2" s="88">
        <v>3185</v>
      </c>
      <c r="DH2" s="88">
        <v>586</v>
      </c>
      <c r="DI2" s="88">
        <v>3415793</v>
      </c>
      <c r="DJ2" s="88">
        <v>34677</v>
      </c>
      <c r="DK2" s="88">
        <v>-545818</v>
      </c>
      <c r="DL2" s="88">
        <v>-2182926</v>
      </c>
      <c r="DM2" s="88">
        <v>-21931601</v>
      </c>
      <c r="DN2" s="88">
        <v>-6125</v>
      </c>
      <c r="DO2" s="88">
        <v>0</v>
      </c>
      <c r="DP2" s="88">
        <v>-212736</v>
      </c>
      <c r="DQ2" s="88">
        <v>19253709</v>
      </c>
      <c r="DR2" s="88">
        <v>-279443</v>
      </c>
      <c r="DS2" s="88">
        <v>19275887</v>
      </c>
      <c r="DT2" s="88">
        <v>1314984</v>
      </c>
      <c r="DU2" s="88">
        <v>-14539695</v>
      </c>
      <c r="DV2" s="88">
        <v>-487235</v>
      </c>
      <c r="DW2" s="88">
        <v>-50261</v>
      </c>
      <c r="DX2" s="88">
        <v>-8464</v>
      </c>
      <c r="DY2" s="88">
        <v>-246419</v>
      </c>
      <c r="DZ2" s="88">
        <v>-989798</v>
      </c>
      <c r="EA2" s="88">
        <v>-32053</v>
      </c>
      <c r="EB2" s="88">
        <v>-32053</v>
      </c>
      <c r="EC2" s="88">
        <v>38743</v>
      </c>
      <c r="ED2" s="88">
        <v>-553808</v>
      </c>
      <c r="EE2" s="88">
        <v>-140112</v>
      </c>
      <c r="EF2" s="88">
        <v>-63580</v>
      </c>
      <c r="EG2" s="88">
        <v>-829219</v>
      </c>
      <c r="EH2" s="88">
        <v>0</v>
      </c>
      <c r="EI2" s="88">
        <v>0</v>
      </c>
      <c r="EJ2" s="88">
        <v>-125928</v>
      </c>
      <c r="EK2" s="88">
        <v>0</v>
      </c>
      <c r="EL2" s="88">
        <v>9702</v>
      </c>
      <c r="EM2" s="88">
        <v>1152383</v>
      </c>
      <c r="EN2" s="88">
        <v>-33024</v>
      </c>
      <c r="EO2" s="88">
        <v>-109813</v>
      </c>
      <c r="EP2" s="88">
        <v>-22178</v>
      </c>
      <c r="EQ2" s="88">
        <v>-1852</v>
      </c>
      <c r="ER2" s="88">
        <v>-203106</v>
      </c>
      <c r="ES2" s="88">
        <v>-79318</v>
      </c>
      <c r="ET2" s="88">
        <v>-1529530</v>
      </c>
      <c r="EU2" s="88">
        <v>544443</v>
      </c>
      <c r="EV2" s="88">
        <v>-14589956</v>
      </c>
      <c r="EW2" s="88">
        <v>-20601536</v>
      </c>
      <c r="EX2" s="88">
        <v>-155371</v>
      </c>
      <c r="EY2" s="88">
        <v>-14039</v>
      </c>
      <c r="EZ2" s="88">
        <v>1476878</v>
      </c>
      <c r="FA2" s="88">
        <v>14981612</v>
      </c>
      <c r="FB2" s="88">
        <v>1075664</v>
      </c>
      <c r="FC2" s="88">
        <v>161088273</v>
      </c>
      <c r="FD2" s="88">
        <v>2140849</v>
      </c>
      <c r="FE2" s="88">
        <v>-3670381</v>
      </c>
      <c r="FF2" s="88">
        <v>143341914</v>
      </c>
      <c r="FG2" s="88">
        <v>0</v>
      </c>
      <c r="FH2" s="88">
        <v>-14497466</v>
      </c>
      <c r="FI2" s="88">
        <v>-4235985</v>
      </c>
      <c r="FJ2" s="88">
        <v>158947424</v>
      </c>
      <c r="FK2" s="88">
        <v>139671533</v>
      </c>
      <c r="FL2" s="88">
        <v>0</v>
      </c>
      <c r="FM2" s="88">
        <v>148575804</v>
      </c>
      <c r="FN2" s="88">
        <v>136680592</v>
      </c>
      <c r="FO2" s="88">
        <v>35402</v>
      </c>
      <c r="FP2" s="88">
        <v>-11961410</v>
      </c>
      <c r="FQ2" s="88">
        <v>-314827</v>
      </c>
      <c r="FR2" s="88">
        <v>-138523</v>
      </c>
      <c r="FS2" s="88">
        <v>-8276484</v>
      </c>
      <c r="FT2" s="88">
        <v>5585658</v>
      </c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</row>
    <row r="3" spans="1:337" x14ac:dyDescent="0.25">
      <c r="A3" s="86">
        <v>202212</v>
      </c>
      <c r="B3" s="88">
        <v>62973</v>
      </c>
      <c r="C3" s="89" t="s">
        <v>892</v>
      </c>
      <c r="D3" s="88">
        <v>1101000</v>
      </c>
      <c r="E3" s="88">
        <v>0</v>
      </c>
      <c r="F3" s="88">
        <v>0</v>
      </c>
      <c r="G3" s="88">
        <v>566233418</v>
      </c>
      <c r="H3" s="88">
        <v>0</v>
      </c>
      <c r="I3" s="88">
        <v>2399988</v>
      </c>
      <c r="J3" s="88">
        <v>3484608</v>
      </c>
      <c r="K3" s="88">
        <v>0</v>
      </c>
      <c r="L3" s="88">
        <v>3484608</v>
      </c>
      <c r="M3" s="88">
        <v>705984</v>
      </c>
      <c r="N3" s="88">
        <v>0</v>
      </c>
      <c r="O3" s="88">
        <v>0</v>
      </c>
      <c r="P3" s="88">
        <v>0</v>
      </c>
      <c r="Q3" s="88">
        <v>0</v>
      </c>
      <c r="R3" s="88">
        <v>0</v>
      </c>
      <c r="S3" s="88">
        <v>13093922</v>
      </c>
      <c r="T3" s="88">
        <v>20278681</v>
      </c>
      <c r="U3" s="88">
        <v>228262725</v>
      </c>
      <c r="V3" s="88">
        <v>5492648</v>
      </c>
      <c r="W3" s="88"/>
      <c r="X3" s="88">
        <v>0</v>
      </c>
      <c r="Y3" s="88">
        <v>0</v>
      </c>
      <c r="Z3" s="88">
        <v>45403</v>
      </c>
      <c r="AA3" s="88">
        <v>0</v>
      </c>
      <c r="AB3" s="88">
        <v>0</v>
      </c>
      <c r="AC3" s="88">
        <v>11596</v>
      </c>
      <c r="AD3" s="88">
        <v>11243</v>
      </c>
      <c r="AE3" s="88">
        <v>0</v>
      </c>
      <c r="AF3" s="88">
        <v>22839</v>
      </c>
      <c r="AG3" s="88">
        <v>0</v>
      </c>
      <c r="AH3" s="88">
        <v>20381</v>
      </c>
      <c r="AI3" s="88">
        <v>22906551</v>
      </c>
      <c r="AJ3" s="88">
        <v>109444355</v>
      </c>
      <c r="AK3" s="88">
        <v>1132343</v>
      </c>
      <c r="AL3" s="88">
        <v>124358441</v>
      </c>
      <c r="AM3" s="88">
        <v>32485</v>
      </c>
      <c r="AN3" s="88">
        <v>413828755</v>
      </c>
      <c r="AO3" s="88">
        <v>1856322</v>
      </c>
      <c r="AP3" s="88">
        <v>141481052</v>
      </c>
      <c r="AQ3" s="88">
        <v>251327024</v>
      </c>
      <c r="AR3" s="88">
        <v>756712</v>
      </c>
      <c r="AS3" s="88">
        <v>277194240</v>
      </c>
      <c r="AT3" s="88">
        <v>254885581</v>
      </c>
      <c r="AU3" s="88">
        <v>352905</v>
      </c>
      <c r="AV3" s="88">
        <v>5779790</v>
      </c>
      <c r="AW3" s="88">
        <v>5479560</v>
      </c>
      <c r="AX3" s="88">
        <v>16346092</v>
      </c>
      <c r="AY3" s="88">
        <v>26269951</v>
      </c>
      <c r="AZ3" s="88">
        <v>25158187</v>
      </c>
      <c r="BA3" s="88">
        <v>749097</v>
      </c>
      <c r="BB3" s="88">
        <v>25520854</v>
      </c>
      <c r="BC3" s="88">
        <v>10740091</v>
      </c>
      <c r="BD3" s="88">
        <v>0</v>
      </c>
      <c r="BE3" s="88">
        <v>1694004</v>
      </c>
      <c r="BF3" s="88">
        <v>392912478</v>
      </c>
      <c r="BG3" s="88">
        <v>0</v>
      </c>
      <c r="BH3" s="88"/>
      <c r="BI3" s="88">
        <v>0</v>
      </c>
      <c r="BJ3" s="88">
        <v>251431426</v>
      </c>
      <c r="BK3" s="88">
        <v>116669293</v>
      </c>
      <c r="BL3" s="88">
        <v>0</v>
      </c>
      <c r="BM3" s="88">
        <v>0</v>
      </c>
      <c r="BN3" s="88">
        <v>0</v>
      </c>
      <c r="BO3" s="88">
        <v>0</v>
      </c>
      <c r="BP3" s="88">
        <v>17295592</v>
      </c>
      <c r="BQ3" s="88">
        <v>17340697</v>
      </c>
      <c r="BR3" s="88">
        <v>17155434</v>
      </c>
      <c r="BS3" s="88">
        <v>566233418</v>
      </c>
      <c r="BT3" s="88">
        <v>735039</v>
      </c>
      <c r="BU3" s="88">
        <v>0</v>
      </c>
      <c r="BV3" s="88">
        <v>0</v>
      </c>
      <c r="BW3" s="88">
        <v>1882089</v>
      </c>
      <c r="BX3" s="88">
        <v>902960</v>
      </c>
      <c r="BY3" s="88">
        <v>104402</v>
      </c>
      <c r="BZ3" s="88">
        <v>1562183</v>
      </c>
      <c r="CA3" s="88">
        <v>1882089</v>
      </c>
      <c r="CB3" s="88">
        <v>0</v>
      </c>
      <c r="CC3" s="88">
        <v>618238</v>
      </c>
      <c r="CD3" s="88">
        <v>0</v>
      </c>
      <c r="CE3" s="88">
        <v>618238</v>
      </c>
      <c r="CF3" s="88">
        <v>30549</v>
      </c>
      <c r="CG3" s="88">
        <v>16663619</v>
      </c>
      <c r="CH3" s="88">
        <v>13841463</v>
      </c>
      <c r="CI3" s="88">
        <v>1168109</v>
      </c>
      <c r="CJ3" s="88">
        <v>0</v>
      </c>
      <c r="CK3" s="88">
        <v>0</v>
      </c>
      <c r="CL3" s="88">
        <v>0</v>
      </c>
      <c r="CM3" s="88">
        <v>1593896</v>
      </c>
      <c r="CN3" s="88">
        <v>0</v>
      </c>
      <c r="CO3" s="88">
        <v>0</v>
      </c>
      <c r="CP3" s="88">
        <v>85339677</v>
      </c>
      <c r="CQ3" s="88">
        <v>0</v>
      </c>
      <c r="CR3" s="88">
        <v>262426</v>
      </c>
      <c r="CS3" s="88">
        <v>63299780</v>
      </c>
      <c r="CT3" s="88">
        <v>491815</v>
      </c>
      <c r="CU3" s="88">
        <v>12001728</v>
      </c>
      <c r="CV3" s="88">
        <v>1009583</v>
      </c>
      <c r="CW3" s="88">
        <v>0</v>
      </c>
      <c r="CX3" s="88">
        <v>172925</v>
      </c>
      <c r="CY3" s="88">
        <v>384840</v>
      </c>
      <c r="CZ3" s="88">
        <v>32338535</v>
      </c>
      <c r="DA3" s="88">
        <v>29698</v>
      </c>
      <c r="DB3" s="88">
        <v>32365213</v>
      </c>
      <c r="DC3" s="88">
        <v>-1543094</v>
      </c>
      <c r="DD3" s="88">
        <v>1494</v>
      </c>
      <c r="DE3" s="88">
        <v>701814</v>
      </c>
      <c r="DF3" s="88">
        <v>-36124</v>
      </c>
      <c r="DG3" s="88">
        <v>14740</v>
      </c>
      <c r="DH3" s="88">
        <v>0</v>
      </c>
      <c r="DI3" s="88">
        <v>9950418</v>
      </c>
      <c r="DJ3" s="88">
        <v>-62439</v>
      </c>
      <c r="DK3" s="88">
        <v>-872809</v>
      </c>
      <c r="DL3" s="88">
        <v>2091804</v>
      </c>
      <c r="DM3" s="88">
        <v>-67236154</v>
      </c>
      <c r="DN3" s="88">
        <v>67023</v>
      </c>
      <c r="DO3" s="88">
        <v>0</v>
      </c>
      <c r="DP3" s="88">
        <v>-372674</v>
      </c>
      <c r="DQ3" s="88">
        <v>48359044</v>
      </c>
      <c r="DR3" s="88">
        <v>-1573936</v>
      </c>
      <c r="DS3" s="88">
        <v>48385113</v>
      </c>
      <c r="DT3" s="88">
        <v>1948917</v>
      </c>
      <c r="DU3" s="88">
        <v>-26619563</v>
      </c>
      <c r="DV3" s="88">
        <v>-1025172</v>
      </c>
      <c r="DW3" s="88">
        <v>20700</v>
      </c>
      <c r="DX3" s="88">
        <v>0</v>
      </c>
      <c r="DY3" s="88">
        <v>-1670514</v>
      </c>
      <c r="DZ3" s="88">
        <v>-1910473</v>
      </c>
      <c r="EA3" s="88">
        <v>-1031857</v>
      </c>
      <c r="EB3" s="88">
        <v>-1031857</v>
      </c>
      <c r="EC3" s="88">
        <v>0</v>
      </c>
      <c r="ED3" s="88">
        <v>-1243989</v>
      </c>
      <c r="EE3" s="88">
        <v>-73914</v>
      </c>
      <c r="EF3" s="88">
        <v>-53162</v>
      </c>
      <c r="EG3" s="88">
        <v>-2211785</v>
      </c>
      <c r="EH3" s="88">
        <v>0</v>
      </c>
      <c r="EI3" s="88">
        <v>40561</v>
      </c>
      <c r="EJ3" s="88">
        <v>687623</v>
      </c>
      <c r="EK3" s="88">
        <v>0</v>
      </c>
      <c r="EL3" s="88">
        <v>9828</v>
      </c>
      <c r="EM3" s="88">
        <v>1559640</v>
      </c>
      <c r="EN3" s="88">
        <v>96578</v>
      </c>
      <c r="EO3" s="88">
        <v>354175</v>
      </c>
      <c r="EP3" s="88">
        <v>-26069</v>
      </c>
      <c r="EQ3" s="88">
        <v>-26678</v>
      </c>
      <c r="ER3" s="88">
        <v>-127076</v>
      </c>
      <c r="ES3" s="88">
        <v>-57447</v>
      </c>
      <c r="ET3" s="88">
        <v>2905264</v>
      </c>
      <c r="EU3" s="88">
        <v>1698670</v>
      </c>
      <c r="EV3" s="88">
        <v>-26598863</v>
      </c>
      <c r="EW3" s="88">
        <v>-73098159</v>
      </c>
      <c r="EX3" s="88">
        <v>-953053</v>
      </c>
      <c r="EY3" s="88">
        <v>-27277621</v>
      </c>
      <c r="EZ3" s="88">
        <v>31370631</v>
      </c>
      <c r="FA3" s="88">
        <v>32365213</v>
      </c>
      <c r="FB3" s="88">
        <v>10740091</v>
      </c>
      <c r="FC3" s="88">
        <v>452592692</v>
      </c>
      <c r="FD3" s="88">
        <v>8397912</v>
      </c>
      <c r="FE3" s="88">
        <v>-5492648</v>
      </c>
      <c r="FF3" s="88">
        <v>398405125</v>
      </c>
      <c r="FG3" s="88">
        <v>0</v>
      </c>
      <c r="FH3" s="88">
        <v>-26619564</v>
      </c>
      <c r="FI3" s="88">
        <v>-17656644</v>
      </c>
      <c r="FJ3" s="88">
        <v>444194780</v>
      </c>
      <c r="FK3" s="88">
        <v>392912478</v>
      </c>
      <c r="FL3" s="88">
        <v>0</v>
      </c>
      <c r="FM3" s="88">
        <v>384963259</v>
      </c>
      <c r="FN3" s="88">
        <v>358160300</v>
      </c>
      <c r="FO3" s="88">
        <v>-2263866</v>
      </c>
      <c r="FP3" s="88">
        <v>-28574772</v>
      </c>
      <c r="FQ3" s="88">
        <v>-1826639</v>
      </c>
      <c r="FR3" s="88">
        <v>116669</v>
      </c>
      <c r="FS3" s="88">
        <v>-49972789</v>
      </c>
      <c r="FT3" s="88">
        <v>29504734</v>
      </c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</row>
    <row r="4" spans="1:337" x14ac:dyDescent="0.25">
      <c r="A4" s="86">
        <v>202212</v>
      </c>
      <c r="B4" s="88">
        <v>63017</v>
      </c>
      <c r="C4" s="89" t="s">
        <v>893</v>
      </c>
      <c r="D4" s="88">
        <v>15000</v>
      </c>
      <c r="E4" s="88">
        <v>0</v>
      </c>
      <c r="F4" s="88">
        <v>19</v>
      </c>
      <c r="G4" s="88">
        <v>661363</v>
      </c>
      <c r="H4" s="88">
        <v>0</v>
      </c>
      <c r="I4" s="88">
        <v>18057</v>
      </c>
      <c r="J4" s="88">
        <v>0</v>
      </c>
      <c r="K4" s="88">
        <v>0</v>
      </c>
      <c r="L4" s="88">
        <v>0</v>
      </c>
      <c r="M4" s="88">
        <v>0</v>
      </c>
      <c r="N4" s="88">
        <v>0</v>
      </c>
      <c r="O4" s="88">
        <v>0</v>
      </c>
      <c r="P4" s="88">
        <v>0</v>
      </c>
      <c r="Q4" s="88"/>
      <c r="R4" s="88"/>
      <c r="S4" s="88">
        <v>0</v>
      </c>
      <c r="T4" s="88">
        <v>120485</v>
      </c>
      <c r="U4" s="88">
        <v>642767</v>
      </c>
      <c r="V4" s="88">
        <v>0</v>
      </c>
      <c r="W4" s="88">
        <v>0</v>
      </c>
      <c r="X4" s="88">
        <v>0</v>
      </c>
      <c r="Y4" s="88">
        <v>0</v>
      </c>
      <c r="Z4" s="88">
        <v>491</v>
      </c>
      <c r="AA4" s="88">
        <v>0</v>
      </c>
      <c r="AB4" s="88">
        <v>0</v>
      </c>
      <c r="AC4" s="88">
        <v>0</v>
      </c>
      <c r="AD4" s="88">
        <v>0</v>
      </c>
      <c r="AE4" s="88">
        <v>0</v>
      </c>
      <c r="AF4" s="88">
        <v>0</v>
      </c>
      <c r="AG4" s="88">
        <v>0</v>
      </c>
      <c r="AH4" s="88">
        <v>2382</v>
      </c>
      <c r="AI4" s="88">
        <v>0</v>
      </c>
      <c r="AJ4" s="88">
        <v>33608</v>
      </c>
      <c r="AK4" s="88">
        <v>30624</v>
      </c>
      <c r="AL4" s="88">
        <v>0</v>
      </c>
      <c r="AM4" s="88">
        <v>0</v>
      </c>
      <c r="AN4" s="88">
        <v>507270</v>
      </c>
      <c r="AO4" s="88">
        <v>0</v>
      </c>
      <c r="AP4" s="88">
        <v>507270</v>
      </c>
      <c r="AQ4" s="88">
        <v>0</v>
      </c>
      <c r="AR4" s="88"/>
      <c r="AS4" s="88">
        <v>0</v>
      </c>
      <c r="AT4" s="88">
        <v>642767</v>
      </c>
      <c r="AU4" s="88"/>
      <c r="AV4" s="88">
        <v>0</v>
      </c>
      <c r="AW4" s="88">
        <v>0</v>
      </c>
      <c r="AX4" s="88">
        <v>406481</v>
      </c>
      <c r="AY4" s="88"/>
      <c r="AZ4" s="88"/>
      <c r="BA4" s="88"/>
      <c r="BB4" s="88"/>
      <c r="BC4" s="88">
        <v>507251</v>
      </c>
      <c r="BD4" s="88">
        <v>0</v>
      </c>
      <c r="BE4" s="88">
        <v>18057</v>
      </c>
      <c r="BF4" s="88">
        <v>507270</v>
      </c>
      <c r="BG4" s="88"/>
      <c r="BH4" s="88">
        <v>0</v>
      </c>
      <c r="BI4" s="88">
        <v>0</v>
      </c>
      <c r="BJ4" s="88">
        <v>0</v>
      </c>
      <c r="BK4" s="88">
        <v>236286</v>
      </c>
      <c r="BL4" s="88">
        <v>0</v>
      </c>
      <c r="BM4" s="88">
        <v>0</v>
      </c>
      <c r="BN4" s="88">
        <v>0</v>
      </c>
      <c r="BO4" s="88">
        <v>0</v>
      </c>
      <c r="BP4" s="88">
        <v>105485</v>
      </c>
      <c r="BQ4" s="88">
        <v>0</v>
      </c>
      <c r="BR4" s="88">
        <v>539</v>
      </c>
      <c r="BS4" s="88">
        <v>661363</v>
      </c>
      <c r="BT4" s="88">
        <v>0</v>
      </c>
      <c r="BU4" s="88">
        <v>0</v>
      </c>
      <c r="BV4" s="88">
        <v>0</v>
      </c>
      <c r="BW4" s="88">
        <v>0</v>
      </c>
      <c r="BX4" s="88">
        <v>19</v>
      </c>
      <c r="BY4" s="88">
        <v>0</v>
      </c>
      <c r="BZ4" s="88">
        <v>0</v>
      </c>
      <c r="CA4" s="88">
        <v>0</v>
      </c>
      <c r="CB4" s="88">
        <v>0</v>
      </c>
      <c r="CC4" s="88">
        <v>0</v>
      </c>
      <c r="CD4" s="88">
        <v>0</v>
      </c>
      <c r="CE4" s="88">
        <v>0</v>
      </c>
      <c r="CF4" s="88">
        <v>0</v>
      </c>
      <c r="CG4" s="88">
        <v>539</v>
      </c>
      <c r="CH4" s="88">
        <v>0</v>
      </c>
      <c r="CI4" s="88">
        <v>0</v>
      </c>
      <c r="CJ4" s="88"/>
      <c r="CK4" s="88">
        <v>0</v>
      </c>
      <c r="CL4" s="88">
        <v>0</v>
      </c>
      <c r="CM4" s="88">
        <v>0</v>
      </c>
      <c r="CN4" s="88"/>
      <c r="CO4" s="88">
        <v>0</v>
      </c>
      <c r="CP4" s="88">
        <v>92</v>
      </c>
      <c r="CQ4" s="88">
        <v>0</v>
      </c>
      <c r="CR4" s="88">
        <v>0</v>
      </c>
      <c r="CS4" s="88">
        <v>0</v>
      </c>
      <c r="CT4" s="88">
        <v>0</v>
      </c>
      <c r="CU4" s="88">
        <v>0</v>
      </c>
      <c r="CV4" s="88">
        <v>0</v>
      </c>
      <c r="CW4" s="88">
        <v>0</v>
      </c>
      <c r="CX4" s="88">
        <v>666</v>
      </c>
      <c r="CY4" s="88"/>
      <c r="CZ4" s="88">
        <v>334028</v>
      </c>
      <c r="DA4" s="88">
        <v>0</v>
      </c>
      <c r="DB4" s="88">
        <v>334553</v>
      </c>
      <c r="DC4" s="88">
        <v>0</v>
      </c>
      <c r="DD4" s="88">
        <v>0</v>
      </c>
      <c r="DE4" s="88">
        <v>-582</v>
      </c>
      <c r="DF4" s="88"/>
      <c r="DG4" s="88">
        <v>0</v>
      </c>
      <c r="DH4" s="88"/>
      <c r="DI4" s="88">
        <v>0</v>
      </c>
      <c r="DJ4" s="88"/>
      <c r="DK4" s="88">
        <v>-4439</v>
      </c>
      <c r="DL4" s="88">
        <v>0</v>
      </c>
      <c r="DM4" s="88">
        <v>-20865</v>
      </c>
      <c r="DN4" s="88"/>
      <c r="DO4" s="88">
        <v>5</v>
      </c>
      <c r="DP4" s="88">
        <v>-6749</v>
      </c>
      <c r="DQ4" s="88">
        <v>15158</v>
      </c>
      <c r="DR4" s="88">
        <v>65</v>
      </c>
      <c r="DS4" s="88">
        <v>15158</v>
      </c>
      <c r="DT4" s="88"/>
      <c r="DU4" s="88">
        <v>-317054</v>
      </c>
      <c r="DV4" s="88">
        <v>-579</v>
      </c>
      <c r="DW4" s="88">
        <v>0</v>
      </c>
      <c r="DX4" s="88"/>
      <c r="DY4" s="88">
        <v>84</v>
      </c>
      <c r="DZ4" s="88"/>
      <c r="EA4" s="88"/>
      <c r="EB4" s="88">
        <v>0</v>
      </c>
      <c r="EC4" s="88">
        <v>0</v>
      </c>
      <c r="ED4" s="88">
        <v>-11183</v>
      </c>
      <c r="EE4" s="88"/>
      <c r="EF4" s="88"/>
      <c r="EG4" s="88"/>
      <c r="EH4" s="88"/>
      <c r="EI4" s="88"/>
      <c r="EJ4" s="88">
        <v>0</v>
      </c>
      <c r="EK4" s="88">
        <v>0</v>
      </c>
      <c r="EL4" s="88"/>
      <c r="EM4" s="88"/>
      <c r="EN4" s="88">
        <v>-19</v>
      </c>
      <c r="EO4" s="88"/>
      <c r="EP4" s="88">
        <v>0</v>
      </c>
      <c r="EQ4" s="88">
        <v>-525</v>
      </c>
      <c r="ER4" s="88"/>
      <c r="ES4" s="88"/>
      <c r="ET4" s="88">
        <v>0</v>
      </c>
      <c r="EU4" s="88">
        <v>582</v>
      </c>
      <c r="EV4" s="88">
        <v>-317054</v>
      </c>
      <c r="EW4" s="88">
        <v>-20986</v>
      </c>
      <c r="EX4" s="88"/>
      <c r="EY4" s="88">
        <v>-69</v>
      </c>
      <c r="EZ4" s="88">
        <v>769</v>
      </c>
      <c r="FA4" s="88">
        <v>334553</v>
      </c>
      <c r="FB4" s="88"/>
      <c r="FC4" s="88"/>
      <c r="FD4" s="88"/>
      <c r="FE4" s="88"/>
      <c r="FF4" s="88">
        <v>503141</v>
      </c>
      <c r="FG4" s="88"/>
      <c r="FH4" s="88">
        <v>-317054</v>
      </c>
      <c r="FI4" s="88">
        <v>522428</v>
      </c>
      <c r="FJ4" s="88"/>
      <c r="FK4" s="88">
        <v>503141</v>
      </c>
      <c r="FL4" s="88"/>
      <c r="FM4" s="88">
        <v>522428</v>
      </c>
      <c r="FN4" s="88">
        <v>503141</v>
      </c>
      <c r="FO4" s="88">
        <v>2</v>
      </c>
      <c r="FP4" s="88">
        <v>-24411</v>
      </c>
      <c r="FQ4" s="88">
        <v>-11857</v>
      </c>
      <c r="FR4" s="88">
        <v>-520</v>
      </c>
      <c r="FS4" s="88"/>
      <c r="FT4" s="88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</row>
    <row r="5" spans="1:337" x14ac:dyDescent="0.25">
      <c r="A5" s="86">
        <v>202212</v>
      </c>
      <c r="B5" s="88">
        <v>62992</v>
      </c>
      <c r="C5" s="89" t="s">
        <v>895</v>
      </c>
      <c r="D5" s="88">
        <v>110000</v>
      </c>
      <c r="E5" s="88">
        <v>0</v>
      </c>
      <c r="F5" s="88">
        <v>89102</v>
      </c>
      <c r="G5" s="88">
        <v>233143162</v>
      </c>
      <c r="H5" s="88">
        <v>0</v>
      </c>
      <c r="I5" s="88">
        <v>3057533</v>
      </c>
      <c r="J5" s="88">
        <v>4254287</v>
      </c>
      <c r="K5" s="88">
        <v>0</v>
      </c>
      <c r="L5" s="88">
        <v>285147</v>
      </c>
      <c r="M5" s="88">
        <v>238270</v>
      </c>
      <c r="N5" s="88">
        <v>0</v>
      </c>
      <c r="O5" s="88">
        <v>-34</v>
      </c>
      <c r="P5" s="88">
        <v>0</v>
      </c>
      <c r="Q5" s="88">
        <v>110197</v>
      </c>
      <c r="R5" s="88">
        <v>1939</v>
      </c>
      <c r="S5" s="88">
        <v>7028018</v>
      </c>
      <c r="T5" s="88">
        <v>6380200</v>
      </c>
      <c r="U5" s="88">
        <v>22910094</v>
      </c>
      <c r="V5" s="88">
        <v>0</v>
      </c>
      <c r="W5" s="88">
        <v>0</v>
      </c>
      <c r="X5" s="88">
        <v>0</v>
      </c>
      <c r="Y5" s="88">
        <v>0</v>
      </c>
      <c r="Z5" s="88">
        <v>10540</v>
      </c>
      <c r="AA5" s="88">
        <v>0</v>
      </c>
      <c r="AB5" s="88">
        <v>0</v>
      </c>
      <c r="AC5" s="88">
        <v>0</v>
      </c>
      <c r="AD5" s="88">
        <v>0</v>
      </c>
      <c r="AE5" s="88">
        <v>0</v>
      </c>
      <c r="AF5" s="88">
        <v>0</v>
      </c>
      <c r="AG5" s="88">
        <v>0</v>
      </c>
      <c r="AH5" s="88">
        <v>0</v>
      </c>
      <c r="AI5" s="88">
        <v>4102118</v>
      </c>
      <c r="AJ5" s="88">
        <v>12729901</v>
      </c>
      <c r="AK5" s="88">
        <v>30252</v>
      </c>
      <c r="AL5" s="88">
        <v>4172902</v>
      </c>
      <c r="AM5" s="88">
        <v>1148753</v>
      </c>
      <c r="AN5" s="88">
        <v>209716173</v>
      </c>
      <c r="AO5" s="88">
        <v>62600</v>
      </c>
      <c r="AP5" s="88">
        <v>6826422</v>
      </c>
      <c r="AQ5" s="88">
        <v>194647744</v>
      </c>
      <c r="AR5" s="88">
        <v>0</v>
      </c>
      <c r="AS5" s="88">
        <v>197687339</v>
      </c>
      <c r="AT5" s="88">
        <v>27806105</v>
      </c>
      <c r="AU5" s="88">
        <v>0</v>
      </c>
      <c r="AV5" s="88">
        <v>153692</v>
      </c>
      <c r="AW5" s="88">
        <v>1176290</v>
      </c>
      <c r="AX5" s="88">
        <v>1477018</v>
      </c>
      <c r="AY5" s="88">
        <v>4896011</v>
      </c>
      <c r="AZ5" s="88">
        <v>6150355</v>
      </c>
      <c r="BA5" s="88">
        <v>216885</v>
      </c>
      <c r="BB5" s="88">
        <v>4232782</v>
      </c>
      <c r="BC5" s="88">
        <v>1458462</v>
      </c>
      <c r="BD5" s="88">
        <v>0</v>
      </c>
      <c r="BE5" s="88">
        <v>406304</v>
      </c>
      <c r="BF5" s="88">
        <v>201477782</v>
      </c>
      <c r="BG5" s="88">
        <v>112136</v>
      </c>
      <c r="BH5" s="88">
        <v>0</v>
      </c>
      <c r="BI5" s="88">
        <v>0</v>
      </c>
      <c r="BJ5" s="88">
        <v>194651360</v>
      </c>
      <c r="BK5" s="88">
        <v>10676678</v>
      </c>
      <c r="BL5" s="88">
        <v>0</v>
      </c>
      <c r="BM5" s="88">
        <v>0</v>
      </c>
      <c r="BN5" s="88">
        <v>-34</v>
      </c>
      <c r="BO5" s="88">
        <v>3969140</v>
      </c>
      <c r="BP5" s="88">
        <v>6270234</v>
      </c>
      <c r="BQ5" s="88">
        <v>0</v>
      </c>
      <c r="BR5" s="88">
        <v>551821</v>
      </c>
      <c r="BS5" s="88">
        <v>233143162</v>
      </c>
      <c r="BT5" s="88">
        <v>49412</v>
      </c>
      <c r="BU5" s="88">
        <v>0</v>
      </c>
      <c r="BV5" s="88">
        <v>0</v>
      </c>
      <c r="BW5" s="88">
        <v>0</v>
      </c>
      <c r="BX5" s="88">
        <v>18767</v>
      </c>
      <c r="BY5" s="88">
        <v>3615</v>
      </c>
      <c r="BZ5" s="88">
        <v>12209</v>
      </c>
      <c r="CA5" s="88">
        <v>0</v>
      </c>
      <c r="CB5" s="88">
        <v>0</v>
      </c>
      <c r="CC5" s="88">
        <v>691806</v>
      </c>
      <c r="CD5" s="88">
        <v>0</v>
      </c>
      <c r="CE5" s="88">
        <v>691806</v>
      </c>
      <c r="CF5" s="88">
        <v>0</v>
      </c>
      <c r="CG5" s="88">
        <v>406661</v>
      </c>
      <c r="CH5" s="88">
        <v>3928228</v>
      </c>
      <c r="CI5" s="88">
        <v>0</v>
      </c>
      <c r="CJ5" s="88">
        <v>255502</v>
      </c>
      <c r="CK5" s="88">
        <v>0</v>
      </c>
      <c r="CL5" s="88">
        <v>2412959</v>
      </c>
      <c r="CM5" s="88">
        <v>0</v>
      </c>
      <c r="CN5" s="88">
        <v>190842</v>
      </c>
      <c r="CO5" s="88">
        <v>0</v>
      </c>
      <c r="CP5" s="88">
        <v>8497888</v>
      </c>
      <c r="CQ5" s="88">
        <v>0</v>
      </c>
      <c r="CR5" s="88">
        <v>62600</v>
      </c>
      <c r="CS5" s="88">
        <v>4449279</v>
      </c>
      <c r="CT5" s="88">
        <v>145160</v>
      </c>
      <c r="CU5" s="88">
        <v>3236422</v>
      </c>
      <c r="CV5" s="88">
        <v>3071</v>
      </c>
      <c r="CW5" s="88">
        <v>0</v>
      </c>
      <c r="CX5" s="88">
        <v>-1852</v>
      </c>
      <c r="CY5" s="88">
        <v>3235</v>
      </c>
      <c r="CZ5" s="88">
        <v>10249590</v>
      </c>
      <c r="DA5" s="88">
        <v>0</v>
      </c>
      <c r="DB5" s="88">
        <v>10249590</v>
      </c>
      <c r="DC5" s="88">
        <v>0</v>
      </c>
      <c r="DD5" s="88">
        <v>0</v>
      </c>
      <c r="DE5" s="88">
        <v>-216052</v>
      </c>
      <c r="DF5" s="88">
        <v>0</v>
      </c>
      <c r="DG5" s="88">
        <v>0</v>
      </c>
      <c r="DH5" s="88">
        <v>0</v>
      </c>
      <c r="DI5" s="88">
        <v>2315272</v>
      </c>
      <c r="DJ5" s="88">
        <v>66494</v>
      </c>
      <c r="DK5" s="88">
        <v>-116701</v>
      </c>
      <c r="DL5" s="88">
        <v>-2989397</v>
      </c>
      <c r="DM5" s="88">
        <v>-14980297</v>
      </c>
      <c r="DN5" s="88">
        <v>0</v>
      </c>
      <c r="DO5" s="88">
        <v>0</v>
      </c>
      <c r="DP5" s="88">
        <v>0</v>
      </c>
      <c r="DQ5" s="88">
        <v>8803735</v>
      </c>
      <c r="DR5" s="88">
        <v>-151733</v>
      </c>
      <c r="DS5" s="88">
        <v>8803735</v>
      </c>
      <c r="DT5" s="88">
        <v>806707</v>
      </c>
      <c r="DU5" s="88">
        <v>-7650213</v>
      </c>
      <c r="DV5" s="88">
        <v>-452336</v>
      </c>
      <c r="DW5" s="88">
        <v>0</v>
      </c>
      <c r="DX5" s="88">
        <v>0</v>
      </c>
      <c r="DY5" s="88">
        <v>-217637</v>
      </c>
      <c r="DZ5" s="88">
        <v>-1108790</v>
      </c>
      <c r="EA5" s="88">
        <v>268</v>
      </c>
      <c r="EB5" s="88">
        <v>268</v>
      </c>
      <c r="EC5" s="88">
        <v>246762</v>
      </c>
      <c r="ED5" s="88">
        <v>-116701</v>
      </c>
      <c r="EE5" s="88">
        <v>-25843</v>
      </c>
      <c r="EF5" s="88">
        <v>0</v>
      </c>
      <c r="EG5" s="88">
        <v>-737016</v>
      </c>
      <c r="EH5" s="88">
        <v>0</v>
      </c>
      <c r="EI5" s="88">
        <v>0</v>
      </c>
      <c r="EJ5" s="88">
        <v>-18906</v>
      </c>
      <c r="EK5" s="88">
        <v>0</v>
      </c>
      <c r="EL5" s="88">
        <v>227922</v>
      </c>
      <c r="EM5" s="88">
        <v>803472</v>
      </c>
      <c r="EN5" s="88">
        <v>65904</v>
      </c>
      <c r="EO5" s="88">
        <v>-438268</v>
      </c>
      <c r="EP5" s="88">
        <v>0</v>
      </c>
      <c r="EQ5" s="88">
        <v>0</v>
      </c>
      <c r="ER5" s="88">
        <v>-25843</v>
      </c>
      <c r="ES5" s="88">
        <v>0</v>
      </c>
      <c r="ET5" s="88">
        <v>0</v>
      </c>
      <c r="EU5" s="88">
        <v>1129999</v>
      </c>
      <c r="EV5" s="88">
        <v>-7650213</v>
      </c>
      <c r="EW5" s="88">
        <v>-19068776</v>
      </c>
      <c r="EX5" s="88">
        <v>100272</v>
      </c>
      <c r="EY5" s="88">
        <v>-2841</v>
      </c>
      <c r="EZ5" s="88">
        <v>7551959</v>
      </c>
      <c r="FA5" s="88">
        <v>10241170</v>
      </c>
      <c r="FB5" s="88">
        <v>1651221</v>
      </c>
      <c r="FC5" s="88">
        <v>210283574</v>
      </c>
      <c r="FD5" s="88"/>
      <c r="FE5" s="88">
        <v>0</v>
      </c>
      <c r="FF5" s="88">
        <v>201477782</v>
      </c>
      <c r="FG5" s="88">
        <v>0</v>
      </c>
      <c r="FH5" s="88">
        <v>-7401754</v>
      </c>
      <c r="FI5" s="88">
        <v>-2075502</v>
      </c>
      <c r="FJ5" s="88">
        <v>210283574</v>
      </c>
      <c r="FK5" s="88">
        <v>201477782</v>
      </c>
      <c r="FL5" s="88">
        <v>0</v>
      </c>
      <c r="FM5" s="88">
        <v>208107717</v>
      </c>
      <c r="FN5" s="88">
        <v>199803041</v>
      </c>
      <c r="FO5" s="88">
        <v>0</v>
      </c>
      <c r="FP5" s="88">
        <v>-11012292</v>
      </c>
      <c r="FQ5" s="88">
        <v>-225687</v>
      </c>
      <c r="FR5" s="88">
        <v>93887</v>
      </c>
      <c r="FS5" s="88">
        <v>-100355</v>
      </c>
      <c r="FT5" s="88">
        <v>23520</v>
      </c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</row>
    <row r="6" spans="1:337" x14ac:dyDescent="0.25">
      <c r="A6" s="86">
        <v>202212</v>
      </c>
      <c r="B6" s="88">
        <v>63000</v>
      </c>
      <c r="C6" s="89" t="s">
        <v>1431</v>
      </c>
      <c r="D6" s="88">
        <v>49070</v>
      </c>
      <c r="E6" s="88">
        <v>0</v>
      </c>
      <c r="F6" s="88">
        <v>1122557</v>
      </c>
      <c r="G6" s="88">
        <v>146112535</v>
      </c>
      <c r="H6" s="88">
        <v>0</v>
      </c>
      <c r="I6" s="88">
        <v>3938411</v>
      </c>
      <c r="J6" s="88">
        <v>6920554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938</v>
      </c>
      <c r="S6" s="88">
        <v>0</v>
      </c>
      <c r="T6" s="88">
        <v>277199</v>
      </c>
      <c r="U6" s="88">
        <v>136872646</v>
      </c>
      <c r="V6" s="88">
        <v>0</v>
      </c>
      <c r="W6" s="88">
        <v>0</v>
      </c>
      <c r="X6" s="88">
        <v>0</v>
      </c>
      <c r="Y6" s="88">
        <v>0</v>
      </c>
      <c r="Z6" s="88">
        <v>0</v>
      </c>
      <c r="AA6" s="88">
        <v>0</v>
      </c>
      <c r="AB6" s="88">
        <v>0</v>
      </c>
      <c r="AC6" s="88">
        <v>0</v>
      </c>
      <c r="AD6" s="88">
        <v>0</v>
      </c>
      <c r="AE6" s="88">
        <v>0</v>
      </c>
      <c r="AF6" s="88">
        <v>0</v>
      </c>
      <c r="AG6" s="88">
        <v>0</v>
      </c>
      <c r="AH6" s="88">
        <v>0</v>
      </c>
      <c r="AI6" s="88">
        <v>10108228</v>
      </c>
      <c r="AJ6" s="88">
        <v>24179402</v>
      </c>
      <c r="AK6" s="88">
        <v>2</v>
      </c>
      <c r="AL6" s="88">
        <v>22333218</v>
      </c>
      <c r="AM6" s="88">
        <v>0</v>
      </c>
      <c r="AN6" s="88">
        <v>114679287</v>
      </c>
      <c r="AO6" s="88">
        <v>0</v>
      </c>
      <c r="AP6" s="88">
        <v>114679287</v>
      </c>
      <c r="AQ6" s="88">
        <v>0</v>
      </c>
      <c r="AR6" s="88">
        <v>0</v>
      </c>
      <c r="AS6" s="88">
        <v>0</v>
      </c>
      <c r="AT6" s="88">
        <v>140516575</v>
      </c>
      <c r="AU6" s="88">
        <v>0</v>
      </c>
      <c r="AV6" s="88">
        <v>4766207</v>
      </c>
      <c r="AW6" s="88">
        <v>87487079</v>
      </c>
      <c r="AX6" s="88">
        <v>2073508</v>
      </c>
      <c r="AY6" s="88">
        <v>3643930</v>
      </c>
      <c r="AZ6" s="88">
        <v>53358542</v>
      </c>
      <c r="BA6" s="88">
        <v>90092</v>
      </c>
      <c r="BB6" s="88">
        <v>3553838</v>
      </c>
      <c r="BC6" s="88">
        <v>3483763</v>
      </c>
      <c r="BD6" s="88">
        <v>0</v>
      </c>
      <c r="BE6" s="88">
        <v>445089</v>
      </c>
      <c r="BF6" s="88">
        <v>114679287</v>
      </c>
      <c r="BG6" s="88">
        <v>938</v>
      </c>
      <c r="BH6" s="88">
        <v>0</v>
      </c>
      <c r="BI6" s="88">
        <v>0</v>
      </c>
      <c r="BJ6" s="88">
        <v>0</v>
      </c>
      <c r="BK6" s="88">
        <v>62073402</v>
      </c>
      <c r="BL6" s="88">
        <v>0</v>
      </c>
      <c r="BM6" s="88">
        <v>0</v>
      </c>
      <c r="BN6" s="88">
        <v>0</v>
      </c>
      <c r="BO6" s="88">
        <v>6920554</v>
      </c>
      <c r="BP6" s="88">
        <v>228129</v>
      </c>
      <c r="BQ6" s="88">
        <v>56093</v>
      </c>
      <c r="BR6" s="88">
        <v>842591</v>
      </c>
      <c r="BS6" s="88">
        <v>146112535</v>
      </c>
      <c r="BT6" s="88">
        <v>0</v>
      </c>
      <c r="BU6" s="88">
        <v>0</v>
      </c>
      <c r="BV6" s="88">
        <v>0</v>
      </c>
      <c r="BW6" s="88">
        <v>0</v>
      </c>
      <c r="BX6" s="88">
        <v>1375227</v>
      </c>
      <c r="BY6" s="88">
        <v>0</v>
      </c>
      <c r="BZ6" s="88">
        <v>0</v>
      </c>
      <c r="CA6" s="88">
        <v>0</v>
      </c>
      <c r="CB6" s="88">
        <v>0</v>
      </c>
      <c r="CC6" s="88">
        <v>49122</v>
      </c>
      <c r="CD6" s="88">
        <v>0</v>
      </c>
      <c r="CE6" s="88">
        <v>49122</v>
      </c>
      <c r="CF6" s="88">
        <v>0</v>
      </c>
      <c r="CG6" s="88">
        <v>667194</v>
      </c>
      <c r="CH6" s="88">
        <v>814019</v>
      </c>
      <c r="CI6" s="88">
        <v>519942</v>
      </c>
      <c r="CJ6" s="88">
        <v>0</v>
      </c>
      <c r="CK6" s="88">
        <v>0</v>
      </c>
      <c r="CL6" s="88">
        <v>3493322</v>
      </c>
      <c r="CM6" s="88">
        <v>0</v>
      </c>
      <c r="CN6" s="88">
        <v>0</v>
      </c>
      <c r="CO6" s="88">
        <v>0</v>
      </c>
      <c r="CP6" s="88">
        <v>12948615</v>
      </c>
      <c r="CQ6" s="88">
        <v>0</v>
      </c>
      <c r="CR6" s="88">
        <v>0</v>
      </c>
      <c r="CS6" s="88">
        <v>14600988</v>
      </c>
      <c r="CT6" s="88">
        <v>175397</v>
      </c>
      <c r="CU6" s="88">
        <v>244956</v>
      </c>
      <c r="CV6" s="88">
        <v>0</v>
      </c>
      <c r="CW6" s="88">
        <v>0</v>
      </c>
      <c r="CX6" s="88">
        <v>0</v>
      </c>
      <c r="CY6" s="88">
        <v>0</v>
      </c>
      <c r="CZ6" s="88">
        <v>6291820</v>
      </c>
      <c r="DA6" s="88">
        <v>0</v>
      </c>
      <c r="DB6" s="88">
        <v>6291820</v>
      </c>
      <c r="DC6" s="88">
        <v>0</v>
      </c>
      <c r="DD6" s="88">
        <v>0</v>
      </c>
      <c r="DE6" s="88">
        <v>-35137</v>
      </c>
      <c r="DF6" s="88">
        <v>0</v>
      </c>
      <c r="DG6" s="88">
        <v>0</v>
      </c>
      <c r="DH6" s="88">
        <v>0</v>
      </c>
      <c r="DI6" s="88">
        <v>2288180</v>
      </c>
      <c r="DJ6" s="88">
        <v>0</v>
      </c>
      <c r="DK6" s="88">
        <v>-61936</v>
      </c>
      <c r="DL6" s="88">
        <v>24442</v>
      </c>
      <c r="DM6" s="88">
        <v>-15018895</v>
      </c>
      <c r="DN6" s="88">
        <v>0</v>
      </c>
      <c r="DO6" s="88">
        <v>0</v>
      </c>
      <c r="DP6" s="88">
        <v>0</v>
      </c>
      <c r="DQ6" s="88">
        <v>7915846</v>
      </c>
      <c r="DR6" s="88">
        <v>-29761</v>
      </c>
      <c r="DS6" s="88">
        <v>7915846</v>
      </c>
      <c r="DT6" s="88">
        <v>0</v>
      </c>
      <c r="DU6" s="88">
        <v>-1996354</v>
      </c>
      <c r="DV6" s="88">
        <v>-443475</v>
      </c>
      <c r="DW6" s="88">
        <v>0</v>
      </c>
      <c r="DX6" s="88">
        <v>0</v>
      </c>
      <c r="DY6" s="88">
        <v>-35137</v>
      </c>
      <c r="DZ6" s="88">
        <v>0</v>
      </c>
      <c r="EA6" s="88">
        <v>0</v>
      </c>
      <c r="EB6" s="88">
        <v>0</v>
      </c>
      <c r="EC6" s="88">
        <v>551578</v>
      </c>
      <c r="ED6" s="88">
        <v>-61936</v>
      </c>
      <c r="EE6" s="88">
        <v>0</v>
      </c>
      <c r="EF6" s="88">
        <v>0</v>
      </c>
      <c r="EG6" s="88">
        <v>0</v>
      </c>
      <c r="EH6" s="88">
        <v>0</v>
      </c>
      <c r="EI6" s="88">
        <v>0</v>
      </c>
      <c r="EJ6" s="88">
        <v>1834</v>
      </c>
      <c r="EK6" s="88">
        <v>0</v>
      </c>
      <c r="EL6" s="88">
        <v>0</v>
      </c>
      <c r="EM6" s="88">
        <v>0</v>
      </c>
      <c r="EN6" s="88">
        <v>5376</v>
      </c>
      <c r="EO6" s="88">
        <v>0</v>
      </c>
      <c r="EP6" s="88">
        <v>0</v>
      </c>
      <c r="EQ6" s="88">
        <v>0</v>
      </c>
      <c r="ER6" s="88">
        <v>0</v>
      </c>
      <c r="ES6" s="88">
        <v>0</v>
      </c>
      <c r="ET6" s="88">
        <v>0</v>
      </c>
      <c r="EU6" s="88">
        <v>29761</v>
      </c>
      <c r="EV6" s="88">
        <v>-1996354</v>
      </c>
      <c r="EW6" s="88">
        <v>-18608530</v>
      </c>
      <c r="EX6" s="88">
        <v>0</v>
      </c>
      <c r="EY6" s="88">
        <v>-381287</v>
      </c>
      <c r="EZ6" s="88">
        <v>4388120</v>
      </c>
      <c r="FA6" s="88">
        <v>6291820</v>
      </c>
      <c r="FB6" s="88">
        <v>3483763</v>
      </c>
      <c r="FC6" s="88">
        <v>122595133</v>
      </c>
      <c r="FD6" s="88">
        <v>0</v>
      </c>
      <c r="FE6" s="88">
        <v>0</v>
      </c>
      <c r="FF6" s="88">
        <v>114679288</v>
      </c>
      <c r="FG6" s="88">
        <v>-66049</v>
      </c>
      <c r="FH6" s="88">
        <v>-1861686</v>
      </c>
      <c r="FI6" s="88">
        <v>-18683323</v>
      </c>
      <c r="FJ6" s="88">
        <v>122595133</v>
      </c>
      <c r="FK6" s="88">
        <v>114679288</v>
      </c>
      <c r="FL6" s="88"/>
      <c r="FM6" s="88">
        <v>101487187</v>
      </c>
      <c r="FN6" s="88">
        <v>111050890</v>
      </c>
      <c r="FO6" s="88">
        <v>-322330</v>
      </c>
      <c r="FP6" s="88">
        <v>5367123</v>
      </c>
      <c r="FQ6" s="88">
        <v>-79702</v>
      </c>
      <c r="FR6" s="88">
        <v>168478</v>
      </c>
      <c r="FS6" s="88">
        <v>-2424623</v>
      </c>
      <c r="FT6" s="88">
        <v>210684</v>
      </c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</row>
    <row r="7" spans="1:337" x14ac:dyDescent="0.25">
      <c r="A7" s="86">
        <v>202212</v>
      </c>
      <c r="B7" s="88">
        <v>63016</v>
      </c>
      <c r="C7" s="89" t="s">
        <v>1469</v>
      </c>
      <c r="D7" s="88">
        <v>12100</v>
      </c>
      <c r="E7" s="88">
        <v>0</v>
      </c>
      <c r="F7" s="88">
        <v>0</v>
      </c>
      <c r="G7" s="88">
        <v>89909476</v>
      </c>
      <c r="H7" s="88">
        <v>657344</v>
      </c>
      <c r="I7" s="88">
        <v>1023741</v>
      </c>
      <c r="J7" s="88">
        <v>480000</v>
      </c>
      <c r="K7" s="88">
        <v>0</v>
      </c>
      <c r="L7" s="88">
        <v>480000</v>
      </c>
      <c r="M7" s="88">
        <v>24243</v>
      </c>
      <c r="N7" s="88">
        <v>0</v>
      </c>
      <c r="O7" s="88">
        <v>0</v>
      </c>
      <c r="P7" s="88">
        <v>0</v>
      </c>
      <c r="Q7" s="88">
        <v>0</v>
      </c>
      <c r="R7" s="88">
        <v>323</v>
      </c>
      <c r="S7" s="88">
        <v>2788391</v>
      </c>
      <c r="T7" s="88">
        <v>2043834</v>
      </c>
      <c r="U7" s="88">
        <v>20960282</v>
      </c>
      <c r="V7" s="88">
        <v>1506572</v>
      </c>
      <c r="W7" s="88">
        <v>0</v>
      </c>
      <c r="X7" s="88">
        <v>0</v>
      </c>
      <c r="Y7" s="88">
        <v>0</v>
      </c>
      <c r="Z7" s="88">
        <v>200791</v>
      </c>
      <c r="AA7" s="88">
        <v>0</v>
      </c>
      <c r="AB7" s="88">
        <v>0</v>
      </c>
      <c r="AC7" s="88">
        <v>35811</v>
      </c>
      <c r="AD7" s="88">
        <v>852</v>
      </c>
      <c r="AE7" s="88">
        <v>0</v>
      </c>
      <c r="AF7" s="88">
        <v>36663</v>
      </c>
      <c r="AG7" s="88">
        <v>0</v>
      </c>
      <c r="AH7" s="88">
        <v>3205</v>
      </c>
      <c r="AI7" s="88">
        <v>996889</v>
      </c>
      <c r="AJ7" s="88">
        <v>3556456</v>
      </c>
      <c r="AK7" s="88">
        <v>110140</v>
      </c>
      <c r="AL7" s="88">
        <v>15106889</v>
      </c>
      <c r="AM7" s="88">
        <v>9500</v>
      </c>
      <c r="AN7" s="88">
        <v>83816337</v>
      </c>
      <c r="AO7" s="88">
        <v>3106</v>
      </c>
      <c r="AP7" s="88">
        <v>18288495</v>
      </c>
      <c r="AQ7" s="88">
        <v>61114783</v>
      </c>
      <c r="AR7" s="88">
        <v>56925</v>
      </c>
      <c r="AS7" s="88">
        <v>62310166</v>
      </c>
      <c r="AT7" s="88">
        <v>24864334</v>
      </c>
      <c r="AU7" s="88">
        <v>0</v>
      </c>
      <c r="AV7" s="88">
        <v>1411023</v>
      </c>
      <c r="AW7" s="88">
        <v>1689984</v>
      </c>
      <c r="AX7" s="88">
        <v>21851</v>
      </c>
      <c r="AY7" s="88">
        <v>3904052</v>
      </c>
      <c r="AZ7" s="88">
        <v>2836701</v>
      </c>
      <c r="BA7" s="88">
        <v>808470</v>
      </c>
      <c r="BB7" s="88">
        <v>3095582</v>
      </c>
      <c r="BC7" s="88">
        <v>1424491</v>
      </c>
      <c r="BD7" s="88">
        <v>0</v>
      </c>
      <c r="BE7" s="88">
        <v>75625</v>
      </c>
      <c r="BF7" s="88">
        <v>79403278</v>
      </c>
      <c r="BG7" s="88">
        <v>323</v>
      </c>
      <c r="BH7" s="88">
        <v>0</v>
      </c>
      <c r="BI7" s="88">
        <v>0</v>
      </c>
      <c r="BJ7" s="88">
        <v>61114783</v>
      </c>
      <c r="BK7" s="88">
        <v>15887254</v>
      </c>
      <c r="BL7" s="88">
        <v>0</v>
      </c>
      <c r="BM7" s="88">
        <v>0</v>
      </c>
      <c r="BN7" s="88">
        <v>0</v>
      </c>
      <c r="BO7" s="88">
        <v>0</v>
      </c>
      <c r="BP7" s="88">
        <v>2031734</v>
      </c>
      <c r="BQ7" s="88">
        <v>9743</v>
      </c>
      <c r="BR7" s="88">
        <v>469666</v>
      </c>
      <c r="BS7" s="88">
        <v>89909476</v>
      </c>
      <c r="BT7" s="88">
        <v>69696</v>
      </c>
      <c r="BU7" s="88">
        <v>3106</v>
      </c>
      <c r="BV7" s="88">
        <v>0</v>
      </c>
      <c r="BW7" s="88">
        <v>0</v>
      </c>
      <c r="BX7" s="88">
        <v>67131</v>
      </c>
      <c r="BY7" s="88">
        <v>0</v>
      </c>
      <c r="BZ7" s="88">
        <v>38900</v>
      </c>
      <c r="CA7" s="88">
        <v>0</v>
      </c>
      <c r="CB7" s="88">
        <v>0</v>
      </c>
      <c r="CC7" s="88">
        <v>75323</v>
      </c>
      <c r="CD7" s="88">
        <v>0</v>
      </c>
      <c r="CE7" s="88">
        <v>75323</v>
      </c>
      <c r="CF7" s="88">
        <v>1686</v>
      </c>
      <c r="CG7" s="88">
        <v>407743</v>
      </c>
      <c r="CH7" s="88">
        <v>1184321</v>
      </c>
      <c r="CI7" s="88">
        <v>823822</v>
      </c>
      <c r="CJ7" s="88">
        <v>0</v>
      </c>
      <c r="CK7" s="88">
        <v>0</v>
      </c>
      <c r="CL7" s="88">
        <v>266529</v>
      </c>
      <c r="CM7" s="88">
        <v>0</v>
      </c>
      <c r="CN7" s="88">
        <v>0</v>
      </c>
      <c r="CO7" s="88">
        <v>0</v>
      </c>
      <c r="CP7" s="88">
        <v>2245431</v>
      </c>
      <c r="CQ7" s="88">
        <v>0</v>
      </c>
      <c r="CR7" s="88">
        <v>0</v>
      </c>
      <c r="CS7" s="88">
        <v>803453</v>
      </c>
      <c r="CT7" s="88">
        <v>61923</v>
      </c>
      <c r="CU7" s="88">
        <v>246827</v>
      </c>
      <c r="CV7" s="88">
        <v>0</v>
      </c>
      <c r="CW7" s="88">
        <v>0</v>
      </c>
      <c r="CX7" s="88">
        <v>-235605</v>
      </c>
      <c r="CY7" s="88">
        <v>37076</v>
      </c>
      <c r="CZ7" s="88">
        <v>9961380</v>
      </c>
      <c r="DA7" s="88">
        <v>356841</v>
      </c>
      <c r="DB7" s="88">
        <v>9962155</v>
      </c>
      <c r="DC7" s="88">
        <v>0</v>
      </c>
      <c r="DD7" s="88">
        <v>0</v>
      </c>
      <c r="DE7" s="88">
        <v>87840</v>
      </c>
      <c r="DF7" s="88">
        <v>-4713</v>
      </c>
      <c r="DG7" s="88">
        <v>0</v>
      </c>
      <c r="DH7" s="88">
        <v>2481</v>
      </c>
      <c r="DI7" s="88">
        <v>599691</v>
      </c>
      <c r="DJ7" s="88">
        <v>-3809</v>
      </c>
      <c r="DK7" s="88">
        <v>-337923</v>
      </c>
      <c r="DL7" s="88">
        <v>147207</v>
      </c>
      <c r="DM7" s="88">
        <v>-11502705</v>
      </c>
      <c r="DN7" s="88">
        <v>11841</v>
      </c>
      <c r="DO7" s="88">
        <v>321</v>
      </c>
      <c r="DP7" s="88">
        <v>-237490</v>
      </c>
      <c r="DQ7" s="88">
        <v>9352513</v>
      </c>
      <c r="DR7" s="88">
        <v>79968</v>
      </c>
      <c r="DS7" s="88">
        <v>9353489</v>
      </c>
      <c r="DT7" s="88">
        <v>699406</v>
      </c>
      <c r="DU7" s="88">
        <v>-8481391</v>
      </c>
      <c r="DV7" s="88">
        <v>-488540</v>
      </c>
      <c r="DW7" s="88">
        <v>1093</v>
      </c>
      <c r="DX7" s="88">
        <v>0</v>
      </c>
      <c r="DY7" s="88">
        <v>27386</v>
      </c>
      <c r="DZ7" s="88">
        <v>-774742</v>
      </c>
      <c r="EA7" s="88">
        <v>-181690</v>
      </c>
      <c r="EB7" s="88">
        <v>-181690</v>
      </c>
      <c r="EC7" s="88">
        <v>0</v>
      </c>
      <c r="ED7" s="88">
        <v>-575092</v>
      </c>
      <c r="EE7" s="88">
        <v>-49287</v>
      </c>
      <c r="EF7" s="88">
        <v>-41703</v>
      </c>
      <c r="EG7" s="88">
        <v>-565405</v>
      </c>
      <c r="EH7" s="88">
        <v>0</v>
      </c>
      <c r="EI7" s="88">
        <v>-59</v>
      </c>
      <c r="EJ7" s="88">
        <v>26884</v>
      </c>
      <c r="EK7" s="88">
        <v>0</v>
      </c>
      <c r="EL7" s="88">
        <v>-13010</v>
      </c>
      <c r="EM7" s="88">
        <v>667102</v>
      </c>
      <c r="EN7" s="88">
        <v>52582</v>
      </c>
      <c r="EO7" s="88">
        <v>-220412</v>
      </c>
      <c r="EP7" s="88">
        <v>-976</v>
      </c>
      <c r="EQ7" s="88">
        <v>-775</v>
      </c>
      <c r="ER7" s="88">
        <v>-88509</v>
      </c>
      <c r="ES7" s="88">
        <v>3043</v>
      </c>
      <c r="ET7" s="88">
        <v>18031</v>
      </c>
      <c r="EU7" s="88">
        <v>390875</v>
      </c>
      <c r="EV7" s="88">
        <v>-8480298</v>
      </c>
      <c r="EW7" s="88">
        <v>-13453408</v>
      </c>
      <c r="EX7" s="88">
        <v>-4835</v>
      </c>
      <c r="EY7" s="88">
        <v>-129056</v>
      </c>
      <c r="EZ7" s="88">
        <v>2394208</v>
      </c>
      <c r="FA7" s="88">
        <v>11264567</v>
      </c>
      <c r="FB7" s="88">
        <v>1424491</v>
      </c>
      <c r="FC7" s="88">
        <v>89592915</v>
      </c>
      <c r="FD7" s="88">
        <v>1524603</v>
      </c>
      <c r="FE7" s="88">
        <v>-1506572</v>
      </c>
      <c r="FF7" s="88">
        <v>80909850</v>
      </c>
      <c r="FG7" s="88">
        <v>0</v>
      </c>
      <c r="FH7" s="88">
        <v>-9095348</v>
      </c>
      <c r="FI7" s="88">
        <v>-3074634</v>
      </c>
      <c r="FJ7" s="88">
        <v>88068312</v>
      </c>
      <c r="FK7" s="88">
        <v>79403278</v>
      </c>
      <c r="FL7" s="88">
        <v>0</v>
      </c>
      <c r="FM7" s="88">
        <v>84633878</v>
      </c>
      <c r="FN7" s="88">
        <v>78984196</v>
      </c>
      <c r="FO7" s="88">
        <v>10000</v>
      </c>
      <c r="FP7" s="88">
        <v>-7594024</v>
      </c>
      <c r="FQ7" s="88">
        <v>-187259</v>
      </c>
      <c r="FR7" s="88">
        <v>-47618</v>
      </c>
      <c r="FS7" s="88">
        <v>-1884403</v>
      </c>
      <c r="FT7" s="88">
        <v>501163</v>
      </c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</row>
    <row r="8" spans="1:337" x14ac:dyDescent="0.25">
      <c r="A8" s="86">
        <v>202212</v>
      </c>
      <c r="B8" s="88">
        <v>62706</v>
      </c>
      <c r="C8" s="89" t="s">
        <v>1465</v>
      </c>
      <c r="D8" s="88">
        <v>391800</v>
      </c>
      <c r="E8" s="88"/>
      <c r="F8" s="88">
        <v>0</v>
      </c>
      <c r="G8" s="88">
        <v>19610590</v>
      </c>
      <c r="H8" s="88">
        <v>161750</v>
      </c>
      <c r="I8" s="88">
        <v>760328</v>
      </c>
      <c r="J8" s="88">
        <v>0</v>
      </c>
      <c r="K8" s="88">
        <v>3330</v>
      </c>
      <c r="L8" s="88">
        <v>0</v>
      </c>
      <c r="M8" s="88">
        <v>64231</v>
      </c>
      <c r="N8" s="88"/>
      <c r="O8" s="88">
        <v>0</v>
      </c>
      <c r="P8" s="88"/>
      <c r="Q8" s="88">
        <v>0</v>
      </c>
      <c r="R8" s="88">
        <v>0</v>
      </c>
      <c r="S8" s="88">
        <v>487742</v>
      </c>
      <c r="T8" s="88">
        <v>594123</v>
      </c>
      <c r="U8" s="88">
        <v>16742054</v>
      </c>
      <c r="V8" s="88">
        <v>672589</v>
      </c>
      <c r="W8" s="88">
        <v>10736</v>
      </c>
      <c r="X8" s="88">
        <v>0</v>
      </c>
      <c r="Y8" s="88"/>
      <c r="Z8" s="88">
        <v>32089</v>
      </c>
      <c r="AA8" s="88">
        <v>0</v>
      </c>
      <c r="AB8" s="88">
        <v>0</v>
      </c>
      <c r="AC8" s="88">
        <v>196845</v>
      </c>
      <c r="AD8" s="88">
        <v>29264</v>
      </c>
      <c r="AE8" s="88">
        <v>0</v>
      </c>
      <c r="AF8" s="88">
        <v>226109</v>
      </c>
      <c r="AG8" s="88"/>
      <c r="AH8" s="88">
        <v>31115</v>
      </c>
      <c r="AI8" s="88">
        <v>803029</v>
      </c>
      <c r="AJ8" s="88">
        <v>3510369</v>
      </c>
      <c r="AK8" s="88">
        <v>0</v>
      </c>
      <c r="AL8" s="88">
        <v>11166983</v>
      </c>
      <c r="AM8" s="88"/>
      <c r="AN8" s="88">
        <v>15343618</v>
      </c>
      <c r="AO8" s="88">
        <v>128979</v>
      </c>
      <c r="AP8" s="88">
        <v>14140278</v>
      </c>
      <c r="AQ8" s="88"/>
      <c r="AR8" s="88">
        <v>0</v>
      </c>
      <c r="AS8" s="88"/>
      <c r="AT8" s="88">
        <v>18491147</v>
      </c>
      <c r="AU8" s="88">
        <v>155662</v>
      </c>
      <c r="AV8" s="88">
        <v>497520</v>
      </c>
      <c r="AW8" s="88">
        <v>2590232</v>
      </c>
      <c r="AX8" s="88">
        <v>10482771</v>
      </c>
      <c r="AY8" s="88">
        <v>1593431</v>
      </c>
      <c r="AZ8" s="88">
        <v>1909303</v>
      </c>
      <c r="BA8" s="88">
        <v>0</v>
      </c>
      <c r="BB8" s="88">
        <v>1593431</v>
      </c>
      <c r="BC8" s="88">
        <v>383062</v>
      </c>
      <c r="BD8" s="88"/>
      <c r="BE8" s="88">
        <v>79983</v>
      </c>
      <c r="BF8" s="88">
        <v>14140278</v>
      </c>
      <c r="BG8" s="88">
        <v>0</v>
      </c>
      <c r="BH8" s="88">
        <v>0</v>
      </c>
      <c r="BI8" s="88"/>
      <c r="BJ8" s="88">
        <v>0</v>
      </c>
      <c r="BK8" s="88">
        <v>552492</v>
      </c>
      <c r="BL8" s="88">
        <v>0</v>
      </c>
      <c r="BM8" s="88"/>
      <c r="BN8" s="88">
        <v>0</v>
      </c>
      <c r="BO8" s="88"/>
      <c r="BP8" s="88">
        <v>101439</v>
      </c>
      <c r="BQ8" s="88">
        <v>33500</v>
      </c>
      <c r="BR8" s="88">
        <v>64508</v>
      </c>
      <c r="BS8" s="88">
        <v>19610589</v>
      </c>
      <c r="BT8" s="88">
        <v>27170</v>
      </c>
      <c r="BU8" s="88"/>
      <c r="BV8" s="88">
        <v>0</v>
      </c>
      <c r="BW8" s="88">
        <v>100883</v>
      </c>
      <c r="BX8" s="88"/>
      <c r="BY8" s="88"/>
      <c r="BZ8" s="88">
        <v>5103</v>
      </c>
      <c r="CA8" s="88">
        <v>100883</v>
      </c>
      <c r="CB8" s="88"/>
      <c r="CC8" s="88">
        <v>46561</v>
      </c>
      <c r="CD8" s="88">
        <v>0</v>
      </c>
      <c r="CE8" s="88">
        <v>46561</v>
      </c>
      <c r="CF8" s="88">
        <v>0</v>
      </c>
      <c r="CG8" s="88">
        <v>45355</v>
      </c>
      <c r="CH8" s="88">
        <v>294607</v>
      </c>
      <c r="CI8" s="88">
        <v>4189</v>
      </c>
      <c r="CJ8" s="88"/>
      <c r="CK8" s="88"/>
      <c r="CL8" s="88">
        <v>454364</v>
      </c>
      <c r="CM8" s="88">
        <v>127915</v>
      </c>
      <c r="CN8" s="88">
        <v>0</v>
      </c>
      <c r="CO8" s="88"/>
      <c r="CP8" s="88">
        <v>2644137</v>
      </c>
      <c r="CQ8" s="88">
        <v>0</v>
      </c>
      <c r="CR8" s="88">
        <v>1064</v>
      </c>
      <c r="CS8" s="88">
        <v>3296464</v>
      </c>
      <c r="CT8" s="88">
        <v>19154</v>
      </c>
      <c r="CU8" s="88">
        <v>17748</v>
      </c>
      <c r="CV8" s="88">
        <v>174</v>
      </c>
      <c r="CW8" s="88"/>
      <c r="CX8" s="88">
        <v>118318</v>
      </c>
      <c r="CY8" s="88">
        <v>2850</v>
      </c>
      <c r="CZ8" s="88">
        <v>1336422</v>
      </c>
      <c r="DA8" s="88">
        <v>0</v>
      </c>
      <c r="DB8" s="88">
        <v>1354550</v>
      </c>
      <c r="DC8" s="88">
        <v>0</v>
      </c>
      <c r="DD8" s="88">
        <v>0</v>
      </c>
      <c r="DE8" s="88">
        <v>-29406</v>
      </c>
      <c r="DF8" s="88">
        <v>-71515</v>
      </c>
      <c r="DG8" s="88">
        <v>4203</v>
      </c>
      <c r="DH8" s="88">
        <v>11315</v>
      </c>
      <c r="DI8" s="88">
        <v>269147</v>
      </c>
      <c r="DJ8" s="88">
        <v>206</v>
      </c>
      <c r="DK8" s="88">
        <v>-59477</v>
      </c>
      <c r="DL8" s="88">
        <v>162488</v>
      </c>
      <c r="DM8" s="88">
        <v>-1672801</v>
      </c>
      <c r="DN8" s="88">
        <v>30582</v>
      </c>
      <c r="DO8" s="88">
        <v>3861</v>
      </c>
      <c r="DP8" s="88">
        <v>-67063</v>
      </c>
      <c r="DQ8" s="88">
        <v>2145246</v>
      </c>
      <c r="DR8" s="88">
        <v>34179</v>
      </c>
      <c r="DS8" s="88">
        <v>2142940</v>
      </c>
      <c r="DT8" s="88">
        <v>47296</v>
      </c>
      <c r="DU8" s="88">
        <v>-1632267</v>
      </c>
      <c r="DV8" s="88">
        <v>-42417</v>
      </c>
      <c r="DW8" s="88">
        <v>6112</v>
      </c>
      <c r="DX8" s="88">
        <v>0</v>
      </c>
      <c r="DY8" s="88">
        <v>69826</v>
      </c>
      <c r="DZ8" s="88">
        <v>-28086</v>
      </c>
      <c r="EA8" s="88">
        <v>-19086</v>
      </c>
      <c r="EB8" s="88">
        <v>-19086</v>
      </c>
      <c r="EC8" s="88">
        <v>0</v>
      </c>
      <c r="ED8" s="88">
        <v>-122679</v>
      </c>
      <c r="EE8" s="88">
        <v>-13852</v>
      </c>
      <c r="EF8" s="88">
        <v>-16836</v>
      </c>
      <c r="EG8" s="88">
        <v>-81155</v>
      </c>
      <c r="EH8" s="88">
        <v>0</v>
      </c>
      <c r="EI8" s="88">
        <v>-5711</v>
      </c>
      <c r="EJ8" s="88">
        <v>0</v>
      </c>
      <c r="EK8" s="88">
        <v>0</v>
      </c>
      <c r="EL8" s="88">
        <v>0</v>
      </c>
      <c r="EM8" s="88">
        <v>121672</v>
      </c>
      <c r="EN8" s="88">
        <v>-35647</v>
      </c>
      <c r="EO8" s="88">
        <v>-3125</v>
      </c>
      <c r="EP8" s="88">
        <v>2306</v>
      </c>
      <c r="EQ8" s="88">
        <v>-18128</v>
      </c>
      <c r="ER8" s="88">
        <v>-19373</v>
      </c>
      <c r="ES8" s="88">
        <v>25406</v>
      </c>
      <c r="ET8" s="88">
        <v>-319528</v>
      </c>
      <c r="EU8" s="88">
        <v>108666</v>
      </c>
      <c r="EV8" s="88">
        <v>-1626155</v>
      </c>
      <c r="EW8" s="88">
        <v>-1952130</v>
      </c>
      <c r="EX8" s="88">
        <v>-18923</v>
      </c>
      <c r="EY8" s="88">
        <v>-2683</v>
      </c>
      <c r="EZ8" s="88">
        <v>157738</v>
      </c>
      <c r="FA8" s="88">
        <v>1354550</v>
      </c>
      <c r="FB8" s="88">
        <v>383061</v>
      </c>
      <c r="FC8" s="88">
        <v>16642754</v>
      </c>
      <c r="FD8" s="88">
        <v>350625</v>
      </c>
      <c r="FE8" s="88">
        <v>-672589</v>
      </c>
      <c r="FF8" s="88">
        <v>14812867</v>
      </c>
      <c r="FG8" s="88"/>
      <c r="FH8" s="88">
        <v>-1630597</v>
      </c>
      <c r="FI8" s="88">
        <v>-1800036</v>
      </c>
      <c r="FJ8" s="88">
        <v>16292129</v>
      </c>
      <c r="FK8" s="88">
        <v>14140278</v>
      </c>
      <c r="FL8" s="88"/>
      <c r="FM8" s="88">
        <v>13984046</v>
      </c>
      <c r="FN8" s="88">
        <v>13987939</v>
      </c>
      <c r="FO8" s="88">
        <v>7524</v>
      </c>
      <c r="FP8" s="88">
        <v>397892</v>
      </c>
      <c r="FQ8" s="88">
        <v>-71076</v>
      </c>
      <c r="FR8" s="88">
        <v>-54400</v>
      </c>
      <c r="FS8" s="88">
        <v>-858672</v>
      </c>
      <c r="FT8" s="88">
        <v>441867</v>
      </c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</row>
    <row r="9" spans="1:337" x14ac:dyDescent="0.25">
      <c r="A9" s="86">
        <v>202212</v>
      </c>
      <c r="B9" s="88">
        <v>63028</v>
      </c>
      <c r="C9" s="89" t="s">
        <v>896</v>
      </c>
      <c r="D9" s="88">
        <v>90008</v>
      </c>
      <c r="E9" s="88">
        <v>0</v>
      </c>
      <c r="F9" s="88">
        <v>1355</v>
      </c>
      <c r="G9" s="88">
        <v>3423814</v>
      </c>
      <c r="H9" s="88">
        <v>0</v>
      </c>
      <c r="I9" s="88">
        <v>146178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122</v>
      </c>
      <c r="T9" s="88">
        <v>374420</v>
      </c>
      <c r="U9" s="88">
        <v>3207330</v>
      </c>
      <c r="V9" s="88">
        <v>0</v>
      </c>
      <c r="W9" s="88">
        <v>0</v>
      </c>
      <c r="X9" s="88">
        <v>0</v>
      </c>
      <c r="Y9" s="88">
        <v>0</v>
      </c>
      <c r="Z9" s="88">
        <v>449</v>
      </c>
      <c r="AA9" s="88">
        <v>0</v>
      </c>
      <c r="AB9" s="88">
        <v>0</v>
      </c>
      <c r="AC9" s="88">
        <v>0</v>
      </c>
      <c r="AD9" s="88">
        <v>7281</v>
      </c>
      <c r="AE9" s="88">
        <v>0</v>
      </c>
      <c r="AF9" s="88">
        <v>7281</v>
      </c>
      <c r="AG9" s="88">
        <v>0</v>
      </c>
      <c r="AH9" s="88">
        <v>0</v>
      </c>
      <c r="AI9" s="88">
        <v>86414</v>
      </c>
      <c r="AJ9" s="88">
        <v>881254</v>
      </c>
      <c r="AK9" s="88">
        <v>0</v>
      </c>
      <c r="AL9" s="88">
        <v>2130921</v>
      </c>
      <c r="AM9" s="88">
        <v>0</v>
      </c>
      <c r="AN9" s="88">
        <v>2155082</v>
      </c>
      <c r="AO9" s="88">
        <v>1240</v>
      </c>
      <c r="AP9" s="88">
        <v>2154950</v>
      </c>
      <c r="AQ9" s="88">
        <v>0</v>
      </c>
      <c r="AR9" s="88">
        <v>0</v>
      </c>
      <c r="AS9" s="88">
        <v>0</v>
      </c>
      <c r="AT9" s="88">
        <v>3207357</v>
      </c>
      <c r="AU9" s="88">
        <v>0</v>
      </c>
      <c r="AV9" s="88">
        <v>358029</v>
      </c>
      <c r="AW9" s="88">
        <v>777</v>
      </c>
      <c r="AX9" s="88">
        <v>90335</v>
      </c>
      <c r="AY9" s="88">
        <v>27</v>
      </c>
      <c r="AZ9" s="88">
        <v>602766</v>
      </c>
      <c r="BA9" s="88">
        <v>0</v>
      </c>
      <c r="BB9" s="88">
        <v>27</v>
      </c>
      <c r="BC9" s="88">
        <v>1964</v>
      </c>
      <c r="BD9" s="88">
        <v>0</v>
      </c>
      <c r="BE9" s="88">
        <v>30479</v>
      </c>
      <c r="BF9" s="88">
        <v>2154950</v>
      </c>
      <c r="BG9" s="88">
        <v>0</v>
      </c>
      <c r="BH9" s="88">
        <v>0</v>
      </c>
      <c r="BI9" s="88">
        <v>0</v>
      </c>
      <c r="BJ9" s="88">
        <v>0</v>
      </c>
      <c r="BK9" s="88">
        <v>1642855</v>
      </c>
      <c r="BL9" s="88">
        <v>0</v>
      </c>
      <c r="BM9" s="88">
        <v>0</v>
      </c>
      <c r="BN9" s="88">
        <v>0</v>
      </c>
      <c r="BO9" s="88">
        <v>0</v>
      </c>
      <c r="BP9" s="88">
        <v>284412</v>
      </c>
      <c r="BQ9" s="88">
        <v>11818</v>
      </c>
      <c r="BR9" s="88">
        <v>41876</v>
      </c>
      <c r="BS9" s="88">
        <v>3423814</v>
      </c>
      <c r="BT9" s="88">
        <v>0</v>
      </c>
      <c r="BU9" s="88">
        <v>0</v>
      </c>
      <c r="BV9" s="88">
        <v>0</v>
      </c>
      <c r="BW9" s="88">
        <v>0</v>
      </c>
      <c r="BX9" s="88">
        <v>21288</v>
      </c>
      <c r="BY9" s="88">
        <v>0</v>
      </c>
      <c r="BZ9" s="88">
        <v>10</v>
      </c>
      <c r="CA9" s="88">
        <v>0</v>
      </c>
      <c r="CB9" s="88">
        <v>0</v>
      </c>
      <c r="CC9" s="88">
        <v>15</v>
      </c>
      <c r="CD9" s="88"/>
      <c r="CE9" s="88">
        <v>15</v>
      </c>
      <c r="CF9" s="88">
        <v>8371</v>
      </c>
      <c r="CG9" s="88">
        <v>34494</v>
      </c>
      <c r="CH9" s="88">
        <v>28403</v>
      </c>
      <c r="CI9" s="88">
        <v>0</v>
      </c>
      <c r="CJ9" s="88">
        <v>0</v>
      </c>
      <c r="CK9" s="88">
        <v>0</v>
      </c>
      <c r="CL9" s="88">
        <v>115699</v>
      </c>
      <c r="CM9" s="88">
        <v>1240</v>
      </c>
      <c r="CN9" s="88">
        <v>0</v>
      </c>
      <c r="CO9" s="88">
        <v>0</v>
      </c>
      <c r="CP9" s="88">
        <v>793036</v>
      </c>
      <c r="CQ9" s="88">
        <v>0</v>
      </c>
      <c r="CR9" s="88">
        <v>0</v>
      </c>
      <c r="CS9" s="88">
        <v>513345</v>
      </c>
      <c r="CT9" s="88">
        <v>7382</v>
      </c>
      <c r="CU9" s="88">
        <v>12736</v>
      </c>
      <c r="CV9" s="88">
        <v>0</v>
      </c>
      <c r="CW9" s="88">
        <v>0</v>
      </c>
      <c r="CX9" s="88">
        <v>5609</v>
      </c>
      <c r="CY9" s="88">
        <v>0</v>
      </c>
      <c r="CZ9" s="88">
        <v>14448</v>
      </c>
      <c r="DA9" s="88">
        <v>0</v>
      </c>
      <c r="DB9" s="88">
        <v>16079</v>
      </c>
      <c r="DC9" s="88">
        <v>-2003</v>
      </c>
      <c r="DD9" s="88">
        <v>6407</v>
      </c>
      <c r="DE9" s="88">
        <v>-38618</v>
      </c>
      <c r="DF9" s="88">
        <v>0</v>
      </c>
      <c r="DG9" s="88">
        <v>0</v>
      </c>
      <c r="DH9" s="88">
        <v>0</v>
      </c>
      <c r="DI9" s="88">
        <v>59071</v>
      </c>
      <c r="DJ9" s="88">
        <v>0</v>
      </c>
      <c r="DK9" s="88">
        <v>-25859</v>
      </c>
      <c r="DL9" s="88">
        <v>0</v>
      </c>
      <c r="DM9" s="88">
        <v>-443630</v>
      </c>
      <c r="DN9" s="88">
        <v>0</v>
      </c>
      <c r="DO9" s="88">
        <v>0</v>
      </c>
      <c r="DP9" s="88">
        <v>0</v>
      </c>
      <c r="DQ9" s="88">
        <v>638476</v>
      </c>
      <c r="DR9" s="88">
        <v>-34164</v>
      </c>
      <c r="DS9" s="88">
        <v>641658</v>
      </c>
      <c r="DT9" s="88">
        <v>298</v>
      </c>
      <c r="DU9" s="88">
        <v>-285470</v>
      </c>
      <c r="DV9" s="88">
        <v>-10873</v>
      </c>
      <c r="DW9" s="88">
        <v>3524</v>
      </c>
      <c r="DX9" s="88">
        <v>0</v>
      </c>
      <c r="DY9" s="88">
        <v>-35045</v>
      </c>
      <c r="DZ9" s="88">
        <v>-118</v>
      </c>
      <c r="EA9" s="88">
        <v>-33</v>
      </c>
      <c r="EB9" s="88">
        <v>-33</v>
      </c>
      <c r="EC9" s="88">
        <v>0</v>
      </c>
      <c r="ED9" s="88">
        <v>-19452</v>
      </c>
      <c r="EE9" s="88">
        <v>-189</v>
      </c>
      <c r="EF9" s="88">
        <v>0</v>
      </c>
      <c r="EG9" s="88">
        <v>-122</v>
      </c>
      <c r="EH9" s="88">
        <v>0</v>
      </c>
      <c r="EI9" s="88">
        <v>0</v>
      </c>
      <c r="EJ9" s="88">
        <v>0</v>
      </c>
      <c r="EK9" s="88">
        <v>0</v>
      </c>
      <c r="EL9" s="88">
        <v>0</v>
      </c>
      <c r="EM9" s="88">
        <v>298</v>
      </c>
      <c r="EN9" s="88">
        <v>881</v>
      </c>
      <c r="EO9" s="88">
        <v>4</v>
      </c>
      <c r="EP9" s="88">
        <v>-3182</v>
      </c>
      <c r="EQ9" s="88">
        <v>-1631</v>
      </c>
      <c r="ER9" s="88">
        <v>-189</v>
      </c>
      <c r="ES9" s="88">
        <v>0</v>
      </c>
      <c r="ET9" s="88">
        <v>0</v>
      </c>
      <c r="EU9" s="88">
        <v>38642</v>
      </c>
      <c r="EV9" s="88">
        <v>-281946</v>
      </c>
      <c r="EW9" s="88">
        <v>-486937</v>
      </c>
      <c r="EX9" s="88">
        <v>-24</v>
      </c>
      <c r="EY9" s="88">
        <v>-1506</v>
      </c>
      <c r="EZ9" s="88">
        <v>55686</v>
      </c>
      <c r="FA9" s="88">
        <v>16078</v>
      </c>
      <c r="FB9" s="88">
        <v>1964</v>
      </c>
      <c r="FC9" s="88">
        <v>2796608</v>
      </c>
      <c r="FD9" s="88">
        <v>0</v>
      </c>
      <c r="FE9" s="88">
        <v>-11435</v>
      </c>
      <c r="FF9" s="88">
        <v>2166385</v>
      </c>
      <c r="FG9" s="88">
        <v>-33078</v>
      </c>
      <c r="FH9" s="88">
        <v>-287299</v>
      </c>
      <c r="FI9" s="88">
        <v>-10546</v>
      </c>
      <c r="FJ9" s="88">
        <v>2796608</v>
      </c>
      <c r="FK9" s="88">
        <v>2154950</v>
      </c>
      <c r="FL9" s="88"/>
      <c r="FM9" s="88">
        <v>2207515</v>
      </c>
      <c r="FN9" s="88">
        <v>1972588</v>
      </c>
      <c r="FO9" s="88">
        <v>9430</v>
      </c>
      <c r="FP9" s="88">
        <v>66423</v>
      </c>
      <c r="FQ9" s="88">
        <v>-7164</v>
      </c>
      <c r="FR9" s="88">
        <v>-32395</v>
      </c>
      <c r="FS9" s="88">
        <v>-578547</v>
      </c>
      <c r="FT9" s="88">
        <v>224912</v>
      </c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</row>
    <row r="10" spans="1:337" x14ac:dyDescent="0.25">
      <c r="A10" s="86">
        <v>202212</v>
      </c>
      <c r="B10" s="88">
        <v>62965</v>
      </c>
      <c r="C10" s="89" t="s">
        <v>897</v>
      </c>
      <c r="D10" s="88">
        <v>100000</v>
      </c>
      <c r="E10" s="88">
        <v>0</v>
      </c>
      <c r="F10" s="88">
        <v>318854</v>
      </c>
      <c r="G10" s="88">
        <v>683606973</v>
      </c>
      <c r="H10" s="88">
        <v>0</v>
      </c>
      <c r="I10" s="88">
        <v>23756247</v>
      </c>
      <c r="J10" s="88">
        <v>30450663</v>
      </c>
      <c r="K10" s="88">
        <v>0</v>
      </c>
      <c r="L10" s="88">
        <v>30450663</v>
      </c>
      <c r="M10" s="88">
        <v>5851263</v>
      </c>
      <c r="N10" s="88">
        <v>0</v>
      </c>
      <c r="O10" s="88">
        <v>0</v>
      </c>
      <c r="P10" s="88">
        <v>0</v>
      </c>
      <c r="Q10" s="88">
        <v>0</v>
      </c>
      <c r="R10" s="88">
        <v>39210</v>
      </c>
      <c r="S10" s="88">
        <v>11254815</v>
      </c>
      <c r="T10" s="88">
        <v>4625219</v>
      </c>
      <c r="U10" s="88">
        <v>115886123</v>
      </c>
      <c r="V10" s="88">
        <v>11253688</v>
      </c>
      <c r="W10" s="88">
        <v>163612</v>
      </c>
      <c r="X10" s="88">
        <v>0</v>
      </c>
      <c r="Y10" s="88">
        <v>0</v>
      </c>
      <c r="Z10" s="88">
        <v>32688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8">
        <v>0</v>
      </c>
      <c r="AH10" s="88">
        <v>0</v>
      </c>
      <c r="AI10" s="88">
        <v>15939918</v>
      </c>
      <c r="AJ10" s="88">
        <v>110921349</v>
      </c>
      <c r="AK10" s="88">
        <v>222705</v>
      </c>
      <c r="AL10" s="88">
        <v>143995129</v>
      </c>
      <c r="AM10" s="88">
        <v>0</v>
      </c>
      <c r="AN10" s="88">
        <v>537285986</v>
      </c>
      <c r="AO10" s="88">
        <v>0</v>
      </c>
      <c r="AP10" s="88">
        <v>146199667</v>
      </c>
      <c r="AQ10" s="88">
        <v>367646498</v>
      </c>
      <c r="AR10" s="88">
        <v>531363</v>
      </c>
      <c r="AS10" s="88">
        <v>375674567</v>
      </c>
      <c r="AT10" s="88">
        <v>270017597</v>
      </c>
      <c r="AU10" s="88">
        <v>0</v>
      </c>
      <c r="AV10" s="88">
        <v>1716</v>
      </c>
      <c r="AW10" s="88">
        <v>-2057392</v>
      </c>
      <c r="AX10" s="88">
        <v>0</v>
      </c>
      <c r="AY10" s="88">
        <v>154131474</v>
      </c>
      <c r="AZ10" s="88">
        <v>15644234</v>
      </c>
      <c r="BA10" s="88">
        <v>6174647</v>
      </c>
      <c r="BB10" s="88">
        <v>143130923</v>
      </c>
      <c r="BC10" s="88">
        <v>2986421</v>
      </c>
      <c r="BD10" s="88">
        <v>0</v>
      </c>
      <c r="BE10" s="88">
        <v>7774265</v>
      </c>
      <c r="BF10" s="88">
        <v>513846165</v>
      </c>
      <c r="BG10" s="88">
        <v>39210</v>
      </c>
      <c r="BH10" s="88">
        <v>0</v>
      </c>
      <c r="BI10" s="88">
        <v>0</v>
      </c>
      <c r="BJ10" s="88">
        <v>367646498</v>
      </c>
      <c r="BK10" s="88">
        <v>24426503</v>
      </c>
      <c r="BL10" s="88">
        <v>0</v>
      </c>
      <c r="BM10" s="88">
        <v>0</v>
      </c>
      <c r="BN10" s="88">
        <v>0</v>
      </c>
      <c r="BO10" s="88">
        <v>0</v>
      </c>
      <c r="BP10" s="88">
        <v>3280204</v>
      </c>
      <c r="BQ10" s="88">
        <v>323756</v>
      </c>
      <c r="BR10" s="88">
        <v>3913473</v>
      </c>
      <c r="BS10" s="88">
        <v>683606973</v>
      </c>
      <c r="BT10" s="88">
        <v>447788</v>
      </c>
      <c r="BU10" s="88">
        <v>0</v>
      </c>
      <c r="BV10" s="88">
        <v>0</v>
      </c>
      <c r="BW10" s="88">
        <v>1245015</v>
      </c>
      <c r="BX10" s="88">
        <v>1275509</v>
      </c>
      <c r="BY10" s="88">
        <v>0</v>
      </c>
      <c r="BZ10" s="88">
        <v>319918</v>
      </c>
      <c r="CA10" s="88">
        <v>1245015</v>
      </c>
      <c r="CB10" s="88">
        <v>0</v>
      </c>
      <c r="CC10" s="88">
        <v>161929</v>
      </c>
      <c r="CD10" s="88">
        <v>0</v>
      </c>
      <c r="CE10" s="88">
        <v>161929</v>
      </c>
      <c r="CF10" s="88">
        <v>64481</v>
      </c>
      <c r="CG10" s="88">
        <v>3486145</v>
      </c>
      <c r="CH10" s="88">
        <v>9674516</v>
      </c>
      <c r="CI10" s="88">
        <v>954119</v>
      </c>
      <c r="CJ10" s="88">
        <v>890530</v>
      </c>
      <c r="CK10" s="88">
        <v>0</v>
      </c>
      <c r="CL10" s="88">
        <v>10130719</v>
      </c>
      <c r="CM10" s="88">
        <v>0</v>
      </c>
      <c r="CN10" s="88">
        <v>3935374</v>
      </c>
      <c r="CO10" s="88">
        <v>0</v>
      </c>
      <c r="CP10" s="88">
        <v>94407184</v>
      </c>
      <c r="CQ10" s="88">
        <v>0</v>
      </c>
      <c r="CR10" s="88">
        <v>0</v>
      </c>
      <c r="CS10" s="88">
        <v>71340021</v>
      </c>
      <c r="CT10" s="88">
        <v>427328</v>
      </c>
      <c r="CU10" s="88">
        <v>8493987</v>
      </c>
      <c r="CV10" s="88">
        <v>4473649</v>
      </c>
      <c r="CW10" s="88">
        <v>0</v>
      </c>
      <c r="CX10" s="88">
        <v>-923114</v>
      </c>
      <c r="CY10" s="88">
        <v>588404</v>
      </c>
      <c r="CZ10" s="88">
        <v>44468375</v>
      </c>
      <c r="DA10" s="88">
        <v>996258</v>
      </c>
      <c r="DB10" s="88">
        <v>44628414</v>
      </c>
      <c r="DC10" s="88">
        <v>-906790</v>
      </c>
      <c r="DD10" s="88">
        <v>0</v>
      </c>
      <c r="DE10" s="88">
        <v>-171756</v>
      </c>
      <c r="DF10" s="88">
        <v>0</v>
      </c>
      <c r="DG10" s="88">
        <v>0</v>
      </c>
      <c r="DH10" s="88">
        <v>0</v>
      </c>
      <c r="DI10" s="88">
        <v>13436936</v>
      </c>
      <c r="DJ10" s="88">
        <v>572032</v>
      </c>
      <c r="DK10" s="88">
        <v>-843583</v>
      </c>
      <c r="DL10" s="88">
        <v>-41669291</v>
      </c>
      <c r="DM10" s="88">
        <v>-87740193</v>
      </c>
      <c r="DN10" s="88">
        <v>0</v>
      </c>
      <c r="DO10" s="88">
        <v>0</v>
      </c>
      <c r="DP10" s="88">
        <v>-446733</v>
      </c>
      <c r="DQ10" s="88">
        <v>53339705</v>
      </c>
      <c r="DR10" s="88">
        <v>-510531</v>
      </c>
      <c r="DS10" s="88">
        <v>53339705</v>
      </c>
      <c r="DT10" s="88">
        <v>2589624</v>
      </c>
      <c r="DU10" s="88">
        <v>-32370340</v>
      </c>
      <c r="DV10" s="88">
        <v>-909992</v>
      </c>
      <c r="DW10" s="88">
        <v>262667</v>
      </c>
      <c r="DX10" s="88">
        <v>0</v>
      </c>
      <c r="DY10" s="88">
        <v>-449889</v>
      </c>
      <c r="DZ10" s="88">
        <v>-1628495</v>
      </c>
      <c r="EA10" s="88">
        <v>555513</v>
      </c>
      <c r="EB10" s="88">
        <v>555513</v>
      </c>
      <c r="EC10" s="88">
        <v>0</v>
      </c>
      <c r="ED10" s="88">
        <v>-1290316</v>
      </c>
      <c r="EE10" s="88">
        <v>-63933</v>
      </c>
      <c r="EF10" s="88">
        <v>-34306</v>
      </c>
      <c r="EG10" s="88">
        <v>-2214456</v>
      </c>
      <c r="EH10" s="88">
        <v>0</v>
      </c>
      <c r="EI10" s="88">
        <v>459557</v>
      </c>
      <c r="EJ10" s="88">
        <v>2888194</v>
      </c>
      <c r="EK10" s="88">
        <v>0</v>
      </c>
      <c r="EL10" s="88">
        <v>0</v>
      </c>
      <c r="EM10" s="88">
        <v>1541663</v>
      </c>
      <c r="EN10" s="88">
        <v>-60642</v>
      </c>
      <c r="EO10" s="88">
        <v>13929</v>
      </c>
      <c r="EP10" s="88">
        <v>0</v>
      </c>
      <c r="EQ10" s="88">
        <v>-160039</v>
      </c>
      <c r="ER10" s="88">
        <v>-98239</v>
      </c>
      <c r="ES10" s="88">
        <v>0</v>
      </c>
      <c r="ET10" s="88">
        <v>6449827</v>
      </c>
      <c r="EU10" s="88">
        <v>2520225</v>
      </c>
      <c r="EV10" s="88">
        <v>-32107673</v>
      </c>
      <c r="EW10" s="88">
        <v>-54709994</v>
      </c>
      <c r="EX10" s="88">
        <v>-307377</v>
      </c>
      <c r="EY10" s="88">
        <v>-7998</v>
      </c>
      <c r="EZ10" s="88">
        <v>6668888</v>
      </c>
      <c r="FA10" s="88">
        <v>44630342</v>
      </c>
      <c r="FB10" s="88">
        <v>2986421</v>
      </c>
      <c r="FC10" s="88">
        <v>582042132</v>
      </c>
      <c r="FD10" s="88">
        <v>17703515</v>
      </c>
      <c r="FE10" s="88">
        <v>-11253688</v>
      </c>
      <c r="FF10" s="88">
        <v>525099852</v>
      </c>
      <c r="FG10" s="88">
        <v>0</v>
      </c>
      <c r="FH10" s="88">
        <v>-32370340</v>
      </c>
      <c r="FI10" s="88">
        <v>-10002750</v>
      </c>
      <c r="FJ10" s="88">
        <v>564338617</v>
      </c>
      <c r="FK10" s="88">
        <v>513846165</v>
      </c>
      <c r="FL10" s="88">
        <v>-35473</v>
      </c>
      <c r="FM10" s="88">
        <v>496806699</v>
      </c>
      <c r="FN10" s="88">
        <v>476502484</v>
      </c>
      <c r="FO10" s="88">
        <v>1666740</v>
      </c>
      <c r="FP10" s="88">
        <v>-34218503</v>
      </c>
      <c r="FQ10" s="88">
        <v>-912772</v>
      </c>
      <c r="FR10" s="88">
        <v>900317</v>
      </c>
      <c r="FS10" s="88">
        <v>-75197210</v>
      </c>
      <c r="FT10" s="88">
        <v>45610947</v>
      </c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</row>
    <row r="11" spans="1:337" x14ac:dyDescent="0.25">
      <c r="A11" s="86">
        <v>202212</v>
      </c>
      <c r="B11" s="88">
        <v>62990</v>
      </c>
      <c r="C11" s="89" t="s">
        <v>898</v>
      </c>
      <c r="D11" s="88">
        <v>83000</v>
      </c>
      <c r="E11" s="88">
        <v>0</v>
      </c>
      <c r="F11" s="88">
        <v>1936</v>
      </c>
      <c r="G11" s="88">
        <v>2163358</v>
      </c>
      <c r="H11" s="88">
        <v>0</v>
      </c>
      <c r="I11" s="88">
        <v>32718</v>
      </c>
      <c r="J11" s="88">
        <v>75381</v>
      </c>
      <c r="K11" s="88">
        <v>0</v>
      </c>
      <c r="L11" s="88">
        <v>65000</v>
      </c>
      <c r="M11" s="88">
        <v>660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10611</v>
      </c>
      <c r="T11" s="88">
        <v>913144</v>
      </c>
      <c r="U11" s="88">
        <v>1918640</v>
      </c>
      <c r="V11" s="88">
        <v>2460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640</v>
      </c>
      <c r="AE11" s="88">
        <v>0</v>
      </c>
      <c r="AF11" s="88">
        <v>640</v>
      </c>
      <c r="AG11" s="88">
        <v>0</v>
      </c>
      <c r="AH11" s="88">
        <v>0</v>
      </c>
      <c r="AI11" s="88">
        <v>0</v>
      </c>
      <c r="AJ11" s="88">
        <v>64376</v>
      </c>
      <c r="AK11" s="88">
        <v>0</v>
      </c>
      <c r="AL11" s="88">
        <v>716645</v>
      </c>
      <c r="AM11" s="88">
        <v>0</v>
      </c>
      <c r="AN11" s="88">
        <v>1107745</v>
      </c>
      <c r="AO11" s="88">
        <v>0</v>
      </c>
      <c r="AP11" s="88">
        <v>894622</v>
      </c>
      <c r="AQ11" s="88">
        <v>197329</v>
      </c>
      <c r="AR11" s="88">
        <v>0</v>
      </c>
      <c r="AS11" s="88">
        <v>200278</v>
      </c>
      <c r="AT11" s="88">
        <v>1918640</v>
      </c>
      <c r="AU11" s="88">
        <v>0</v>
      </c>
      <c r="AV11" s="88">
        <v>17179</v>
      </c>
      <c r="AW11" s="88">
        <v>83369</v>
      </c>
      <c r="AX11" s="88">
        <v>0</v>
      </c>
      <c r="AY11" s="88">
        <v>0</v>
      </c>
      <c r="AZ11" s="88">
        <v>0</v>
      </c>
      <c r="BA11" s="88">
        <v>0</v>
      </c>
      <c r="BB11" s="88">
        <v>0</v>
      </c>
      <c r="BC11" s="88">
        <v>89778</v>
      </c>
      <c r="BD11" s="88">
        <v>0</v>
      </c>
      <c r="BE11" s="88">
        <v>9635</v>
      </c>
      <c r="BF11" s="88">
        <v>1092440</v>
      </c>
      <c r="BG11" s="88">
        <v>0</v>
      </c>
      <c r="BH11" s="88">
        <v>0</v>
      </c>
      <c r="BI11" s="88">
        <v>0</v>
      </c>
      <c r="BJ11" s="88">
        <v>197818</v>
      </c>
      <c r="BK11" s="88">
        <v>1897268</v>
      </c>
      <c r="BL11" s="88">
        <v>305000</v>
      </c>
      <c r="BM11" s="88">
        <v>0</v>
      </c>
      <c r="BN11" s="88">
        <v>0</v>
      </c>
      <c r="BO11" s="88">
        <v>10381</v>
      </c>
      <c r="BP11" s="88">
        <v>525144</v>
      </c>
      <c r="BQ11" s="88">
        <v>2712</v>
      </c>
      <c r="BR11" s="88">
        <v>9676</v>
      </c>
      <c r="BS11" s="88">
        <v>2163358</v>
      </c>
      <c r="BT11" s="88">
        <v>12</v>
      </c>
      <c r="BU11" s="88">
        <v>0</v>
      </c>
      <c r="BV11" s="88">
        <v>0</v>
      </c>
      <c r="BW11" s="88">
        <v>0</v>
      </c>
      <c r="BX11" s="88">
        <v>4830</v>
      </c>
      <c r="BY11" s="88">
        <v>489</v>
      </c>
      <c r="BZ11" s="88">
        <v>2222</v>
      </c>
      <c r="CA11" s="88">
        <v>0</v>
      </c>
      <c r="CB11" s="88"/>
      <c r="CC11" s="88">
        <v>813</v>
      </c>
      <c r="CD11" s="88"/>
      <c r="CE11" s="88">
        <v>813</v>
      </c>
      <c r="CF11" s="88"/>
      <c r="CG11" s="88">
        <v>897</v>
      </c>
      <c r="CH11" s="88">
        <v>2046</v>
      </c>
      <c r="CI11" s="88"/>
      <c r="CJ11" s="88">
        <v>0</v>
      </c>
      <c r="CK11" s="88">
        <v>0</v>
      </c>
      <c r="CL11" s="88">
        <v>22423</v>
      </c>
      <c r="CM11" s="88">
        <v>0</v>
      </c>
      <c r="CN11" s="88">
        <v>0</v>
      </c>
      <c r="CO11" s="88">
        <v>0</v>
      </c>
      <c r="CP11" s="88">
        <v>62440</v>
      </c>
      <c r="CQ11" s="88">
        <v>0</v>
      </c>
      <c r="CR11" s="88">
        <v>0</v>
      </c>
      <c r="CS11" s="88">
        <v>4193</v>
      </c>
      <c r="CT11" s="88">
        <v>8779</v>
      </c>
      <c r="CU11" s="88">
        <v>593</v>
      </c>
      <c r="CV11" s="88">
        <v>0</v>
      </c>
      <c r="CW11" s="88">
        <v>0</v>
      </c>
      <c r="CX11" s="88">
        <v>-5135</v>
      </c>
      <c r="CY11" s="88">
        <v>43</v>
      </c>
      <c r="CZ11" s="88">
        <v>58907</v>
      </c>
      <c r="DA11" s="88">
        <v>0</v>
      </c>
      <c r="DB11" s="88">
        <v>58918</v>
      </c>
      <c r="DC11" s="88">
        <v>0</v>
      </c>
      <c r="DD11" s="88">
        <v>0</v>
      </c>
      <c r="DE11" s="88">
        <v>-43725</v>
      </c>
      <c r="DF11" s="88">
        <v>0</v>
      </c>
      <c r="DG11" s="88">
        <v>0</v>
      </c>
      <c r="DH11" s="88">
        <v>0</v>
      </c>
      <c r="DI11" s="88">
        <v>7300</v>
      </c>
      <c r="DJ11" s="88">
        <v>-2178</v>
      </c>
      <c r="DK11" s="88">
        <v>-5491</v>
      </c>
      <c r="DL11" s="88">
        <v>0</v>
      </c>
      <c r="DM11" s="88">
        <v>-102552</v>
      </c>
      <c r="DN11" s="88">
        <v>0</v>
      </c>
      <c r="DO11" s="88">
        <v>0</v>
      </c>
      <c r="DP11" s="88">
        <v>0</v>
      </c>
      <c r="DQ11" s="88">
        <v>61580</v>
      </c>
      <c r="DR11" s="88">
        <v>-48993</v>
      </c>
      <c r="DS11" s="88">
        <v>67935</v>
      </c>
      <c r="DT11" s="88">
        <v>2186</v>
      </c>
      <c r="DU11" s="88">
        <v>-68221</v>
      </c>
      <c r="DV11" s="88">
        <v>-2888</v>
      </c>
      <c r="DW11" s="88">
        <v>508</v>
      </c>
      <c r="DX11" s="88">
        <v>-1</v>
      </c>
      <c r="DY11" s="88">
        <v>-61866</v>
      </c>
      <c r="DZ11" s="88">
        <v>-15092</v>
      </c>
      <c r="EA11" s="88">
        <v>-13006</v>
      </c>
      <c r="EB11" s="88">
        <v>-13006</v>
      </c>
      <c r="EC11" s="88">
        <v>-697</v>
      </c>
      <c r="ED11" s="88">
        <v>-5491</v>
      </c>
      <c r="EE11" s="88">
        <v>-80</v>
      </c>
      <c r="EF11" s="88">
        <v>0</v>
      </c>
      <c r="EG11" s="88">
        <v>-2615</v>
      </c>
      <c r="EH11" s="88">
        <v>0</v>
      </c>
      <c r="EI11" s="88">
        <v>0</v>
      </c>
      <c r="EJ11" s="88">
        <v>0</v>
      </c>
      <c r="EK11" s="88">
        <v>0</v>
      </c>
      <c r="EL11" s="88">
        <v>0</v>
      </c>
      <c r="EM11" s="88">
        <v>2143</v>
      </c>
      <c r="EN11" s="88">
        <v>12873</v>
      </c>
      <c r="EO11" s="88">
        <v>-10299</v>
      </c>
      <c r="EP11" s="88">
        <v>-6355</v>
      </c>
      <c r="EQ11" s="88">
        <v>-11</v>
      </c>
      <c r="ER11" s="88">
        <v>-80</v>
      </c>
      <c r="ES11" s="88">
        <v>0</v>
      </c>
      <c r="ET11" s="88">
        <v>-214</v>
      </c>
      <c r="EU11" s="88">
        <v>43745</v>
      </c>
      <c r="EV11" s="88">
        <v>-67713</v>
      </c>
      <c r="EW11" s="88">
        <v>-105097</v>
      </c>
      <c r="EX11" s="88">
        <v>-19</v>
      </c>
      <c r="EY11" s="88">
        <v>-1915</v>
      </c>
      <c r="EZ11" s="88">
        <v>7348</v>
      </c>
      <c r="FA11" s="88">
        <v>58917</v>
      </c>
      <c r="FB11" s="88">
        <v>89778</v>
      </c>
      <c r="FC11" s="88">
        <v>1156266</v>
      </c>
      <c r="FD11" s="88">
        <v>2246</v>
      </c>
      <c r="FE11" s="88">
        <v>-2460</v>
      </c>
      <c r="FF11" s="88">
        <v>1094900</v>
      </c>
      <c r="FG11" s="88">
        <v>-60</v>
      </c>
      <c r="FH11" s="88">
        <v>-68221</v>
      </c>
      <c r="FI11" s="88">
        <v>-111257</v>
      </c>
      <c r="FJ11" s="88">
        <v>1154020</v>
      </c>
      <c r="FK11" s="88">
        <v>1092440</v>
      </c>
      <c r="FL11" s="88"/>
      <c r="FM11" s="88">
        <v>1012437</v>
      </c>
      <c r="FN11" s="88">
        <v>994695</v>
      </c>
      <c r="FO11" s="88">
        <v>2271</v>
      </c>
      <c r="FP11" s="88">
        <v>-2323</v>
      </c>
      <c r="FQ11" s="88">
        <v>-7706</v>
      </c>
      <c r="FR11" s="88">
        <v>-680</v>
      </c>
      <c r="FS11" s="88">
        <v>-32576</v>
      </c>
      <c r="FT11" s="88">
        <v>10487</v>
      </c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  <c r="IW11" s="49"/>
      <c r="IX11" s="49"/>
      <c r="IY11" s="49"/>
      <c r="IZ11" s="49"/>
      <c r="JA11" s="49"/>
      <c r="JB11" s="49"/>
      <c r="JC11" s="49"/>
      <c r="JD11" s="49"/>
      <c r="JE11" s="49"/>
      <c r="JF11" s="49"/>
      <c r="JG11" s="49"/>
      <c r="JH11" s="49"/>
      <c r="JI11" s="49"/>
      <c r="JJ11" s="49"/>
      <c r="JK11" s="49"/>
      <c r="JL11" s="49"/>
      <c r="JM11" s="49"/>
      <c r="JN11" s="49"/>
      <c r="JO11" s="49"/>
      <c r="JP11" s="49"/>
      <c r="JQ11" s="49"/>
      <c r="JR11" s="49"/>
      <c r="JS11" s="49"/>
      <c r="JT11" s="49"/>
      <c r="JU11" s="49"/>
      <c r="JV11" s="49"/>
      <c r="JW11" s="49"/>
      <c r="JX11" s="49"/>
      <c r="JY11" s="49"/>
      <c r="JZ11" s="49"/>
      <c r="KA11" s="49"/>
      <c r="KB11" s="49"/>
      <c r="KC11" s="49"/>
      <c r="KD11" s="49"/>
      <c r="KE11" s="49"/>
      <c r="KF11" s="49"/>
      <c r="KG11" s="49"/>
      <c r="KH11" s="49"/>
      <c r="KI11" s="49"/>
      <c r="KJ11" s="49"/>
      <c r="KK11" s="49"/>
      <c r="KL11" s="49"/>
      <c r="KM11" s="49"/>
      <c r="KN11" s="49"/>
      <c r="KO11" s="49"/>
      <c r="KP11" s="49"/>
      <c r="KQ11" s="49"/>
      <c r="KR11" s="49"/>
      <c r="KS11" s="49"/>
      <c r="KT11" s="49"/>
      <c r="KU11" s="49"/>
      <c r="KV11" s="49"/>
      <c r="KW11" s="49"/>
      <c r="KX11" s="49"/>
      <c r="KY11" s="49"/>
      <c r="KZ11" s="49"/>
      <c r="LA11" s="49"/>
      <c r="LB11" s="49"/>
      <c r="LC11" s="49"/>
      <c r="LD11" s="49"/>
      <c r="LE11" s="49"/>
      <c r="LF11" s="49"/>
      <c r="LG11" s="49"/>
      <c r="LH11" s="49"/>
      <c r="LI11" s="49"/>
      <c r="LJ11" s="49"/>
      <c r="LK11" s="49"/>
      <c r="LL11" s="49"/>
      <c r="LM11" s="49"/>
      <c r="LN11" s="49"/>
      <c r="LO11" s="49"/>
      <c r="LP11" s="49"/>
      <c r="LQ11" s="49"/>
      <c r="LR11" s="49"/>
      <c r="LS11" s="49"/>
      <c r="LT11" s="49"/>
      <c r="LU11" s="49"/>
      <c r="LV11" s="49"/>
      <c r="LW11" s="49"/>
      <c r="LX11" s="49"/>
      <c r="LY11" s="49"/>
    </row>
    <row r="12" spans="1:337" x14ac:dyDescent="0.25">
      <c r="A12" s="86">
        <v>202212</v>
      </c>
      <c r="B12" s="88">
        <v>62972</v>
      </c>
      <c r="C12" s="89" t="s">
        <v>1463</v>
      </c>
      <c r="D12" s="88">
        <v>125000</v>
      </c>
      <c r="E12" s="88"/>
      <c r="F12" s="88">
        <v>1432386</v>
      </c>
      <c r="G12" s="88">
        <v>178288358</v>
      </c>
      <c r="H12" s="88"/>
      <c r="I12" s="88">
        <v>6019376</v>
      </c>
      <c r="J12" s="88">
        <v>4645069</v>
      </c>
      <c r="K12" s="88">
        <v>0</v>
      </c>
      <c r="L12" s="88"/>
      <c r="M12" s="88"/>
      <c r="N12" s="88"/>
      <c r="O12" s="88"/>
      <c r="P12" s="88"/>
      <c r="Q12" s="88">
        <v>175598</v>
      </c>
      <c r="R12" s="88">
        <v>907</v>
      </c>
      <c r="S12" s="88"/>
      <c r="T12" s="88">
        <v>178018</v>
      </c>
      <c r="U12" s="88">
        <v>102636443</v>
      </c>
      <c r="V12" s="88"/>
      <c r="W12" s="88"/>
      <c r="X12" s="88">
        <v>53018</v>
      </c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>
        <v>24468742</v>
      </c>
      <c r="AK12" s="88">
        <v>2726</v>
      </c>
      <c r="AL12" s="88">
        <v>30029891</v>
      </c>
      <c r="AM12" s="88"/>
      <c r="AN12" s="88">
        <v>148996529</v>
      </c>
      <c r="AO12" s="88"/>
      <c r="AP12" s="88">
        <v>148996529</v>
      </c>
      <c r="AQ12" s="88"/>
      <c r="AR12" s="88">
        <v>0</v>
      </c>
      <c r="AS12" s="88"/>
      <c r="AT12" s="88">
        <v>171073340</v>
      </c>
      <c r="AU12" s="88">
        <v>0</v>
      </c>
      <c r="AV12" s="88">
        <v>0</v>
      </c>
      <c r="AW12" s="88">
        <v>103490216</v>
      </c>
      <c r="AX12" s="88">
        <v>0</v>
      </c>
      <c r="AY12" s="88">
        <v>68436897</v>
      </c>
      <c r="AZ12" s="88">
        <v>42491495</v>
      </c>
      <c r="BA12" s="88">
        <v>2541041</v>
      </c>
      <c r="BB12" s="88">
        <v>63521528</v>
      </c>
      <c r="BC12" s="88">
        <v>15352497</v>
      </c>
      <c r="BD12" s="88"/>
      <c r="BE12" s="88">
        <v>1123078</v>
      </c>
      <c r="BF12" s="88">
        <v>148996529</v>
      </c>
      <c r="BG12" s="88">
        <v>176505</v>
      </c>
      <c r="BH12" s="88"/>
      <c r="BI12" s="88"/>
      <c r="BJ12" s="88"/>
      <c r="BK12" s="88">
        <v>40693470</v>
      </c>
      <c r="BL12" s="88"/>
      <c r="BM12" s="88"/>
      <c r="BN12" s="88"/>
      <c r="BO12" s="88">
        <v>4645069</v>
      </c>
      <c r="BP12" s="88"/>
      <c r="BQ12" s="88"/>
      <c r="BR12" s="88">
        <v>669422</v>
      </c>
      <c r="BS12" s="88">
        <v>178288358</v>
      </c>
      <c r="BT12" s="88"/>
      <c r="BU12" s="88"/>
      <c r="BV12" s="88">
        <v>2078</v>
      </c>
      <c r="BW12" s="88"/>
      <c r="BX12" s="88">
        <v>123924</v>
      </c>
      <c r="BY12" s="88"/>
      <c r="BZ12" s="88"/>
      <c r="CA12" s="88"/>
      <c r="CB12" s="88"/>
      <c r="CC12" s="88"/>
      <c r="CD12" s="88"/>
      <c r="CE12" s="88"/>
      <c r="CF12" s="88"/>
      <c r="CG12" s="88">
        <v>243837</v>
      </c>
      <c r="CH12" s="88">
        <v>349715</v>
      </c>
      <c r="CI12" s="88"/>
      <c r="CJ12" s="88">
        <v>0</v>
      </c>
      <c r="CK12" s="88"/>
      <c r="CL12" s="88">
        <v>4896298</v>
      </c>
      <c r="CM12" s="88"/>
      <c r="CN12" s="88">
        <v>2374328</v>
      </c>
      <c r="CO12" s="88"/>
      <c r="CP12" s="88">
        <v>23033630</v>
      </c>
      <c r="CQ12" s="88"/>
      <c r="CR12" s="88"/>
      <c r="CS12" s="88">
        <v>19434527</v>
      </c>
      <c r="CT12" s="88">
        <v>425585</v>
      </c>
      <c r="CU12" s="88">
        <v>349715</v>
      </c>
      <c r="CV12" s="88">
        <v>14873</v>
      </c>
      <c r="CW12" s="88"/>
      <c r="CX12" s="88">
        <v>-1252</v>
      </c>
      <c r="CY12" s="88"/>
      <c r="CZ12" s="88">
        <v>6840796</v>
      </c>
      <c r="DA12" s="88">
        <v>0</v>
      </c>
      <c r="DB12" s="88">
        <v>6842040</v>
      </c>
      <c r="DC12" s="88">
        <v>0</v>
      </c>
      <c r="DD12" s="88">
        <v>0</v>
      </c>
      <c r="DE12" s="88">
        <v>-24570</v>
      </c>
      <c r="DF12" s="88"/>
      <c r="DG12" s="88">
        <v>12982</v>
      </c>
      <c r="DH12" s="88"/>
      <c r="DI12" s="88">
        <v>3458267</v>
      </c>
      <c r="DJ12" s="88"/>
      <c r="DK12" s="88">
        <v>-190381</v>
      </c>
      <c r="DL12" s="88">
        <v>-8167231</v>
      </c>
      <c r="DM12" s="88">
        <v>-22356713</v>
      </c>
      <c r="DN12" s="88"/>
      <c r="DO12" s="88">
        <v>0</v>
      </c>
      <c r="DP12" s="88">
        <v>0</v>
      </c>
      <c r="DQ12" s="88">
        <v>16367306</v>
      </c>
      <c r="DR12" s="88">
        <v>-21871</v>
      </c>
      <c r="DS12" s="88">
        <v>16367306</v>
      </c>
      <c r="DT12" s="88"/>
      <c r="DU12" s="88">
        <v>-4700705</v>
      </c>
      <c r="DV12" s="88">
        <v>-299736</v>
      </c>
      <c r="DW12" s="88">
        <v>0</v>
      </c>
      <c r="DX12" s="88"/>
      <c r="DY12" s="88">
        <v>-25822</v>
      </c>
      <c r="DZ12" s="88"/>
      <c r="EA12" s="88"/>
      <c r="EB12" s="88">
        <v>0</v>
      </c>
      <c r="EC12" s="88">
        <v>555608</v>
      </c>
      <c r="ED12" s="88">
        <v>-190381</v>
      </c>
      <c r="EE12" s="88"/>
      <c r="EF12" s="88"/>
      <c r="EG12" s="88"/>
      <c r="EH12" s="88"/>
      <c r="EI12" s="88"/>
      <c r="EJ12" s="88">
        <v>-25657</v>
      </c>
      <c r="EK12" s="88">
        <v>0</v>
      </c>
      <c r="EL12" s="88"/>
      <c r="EM12" s="88"/>
      <c r="EN12" s="88">
        <v>3951</v>
      </c>
      <c r="EO12" s="88"/>
      <c r="EP12" s="88">
        <v>0</v>
      </c>
      <c r="EQ12" s="88">
        <v>-1244</v>
      </c>
      <c r="ER12" s="88"/>
      <c r="ES12" s="88"/>
      <c r="ET12" s="88">
        <v>0</v>
      </c>
      <c r="EU12" s="88">
        <v>24570</v>
      </c>
      <c r="EV12" s="88">
        <v>-4700705</v>
      </c>
      <c r="EW12" s="88">
        <v>-14194885</v>
      </c>
      <c r="EX12" s="88"/>
      <c r="EY12" s="88">
        <v>-213411</v>
      </c>
      <c r="EZ12" s="88">
        <v>531225</v>
      </c>
      <c r="FA12" s="88">
        <v>6842040</v>
      </c>
      <c r="FB12" s="88">
        <v>3728037</v>
      </c>
      <c r="FC12" s="88">
        <v>165363834</v>
      </c>
      <c r="FD12" s="88">
        <v>0</v>
      </c>
      <c r="FE12" s="88">
        <v>0</v>
      </c>
      <c r="FF12" s="88">
        <v>148996529</v>
      </c>
      <c r="FG12" s="88">
        <v>0</v>
      </c>
      <c r="FH12" s="88">
        <v>-4510126</v>
      </c>
      <c r="FI12" s="88">
        <v>-34491652</v>
      </c>
      <c r="FJ12" s="88">
        <v>165363834</v>
      </c>
      <c r="FK12" s="88">
        <v>148996529</v>
      </c>
      <c r="FL12" s="88"/>
      <c r="FM12" s="88">
        <v>119471925</v>
      </c>
      <c r="FN12" s="88">
        <v>129915995</v>
      </c>
      <c r="FO12" s="88">
        <v>10212</v>
      </c>
      <c r="FP12" s="88">
        <v>8192019</v>
      </c>
      <c r="FQ12" s="88">
        <v>242344</v>
      </c>
      <c r="FR12" s="88">
        <v>332420</v>
      </c>
      <c r="FS12" s="88">
        <v>-11400257</v>
      </c>
      <c r="FT12" s="88">
        <v>15352497</v>
      </c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  <c r="LC12" s="49"/>
      <c r="LD12" s="49"/>
      <c r="LE12" s="49"/>
      <c r="LF12" s="49"/>
      <c r="LG12" s="49"/>
      <c r="LH12" s="49"/>
      <c r="LI12" s="49"/>
      <c r="LJ12" s="49"/>
      <c r="LK12" s="49"/>
      <c r="LL12" s="49"/>
      <c r="LM12" s="49"/>
      <c r="LN12" s="49"/>
      <c r="LO12" s="49"/>
      <c r="LP12" s="49"/>
      <c r="LQ12" s="49"/>
      <c r="LR12" s="49"/>
      <c r="LS12" s="49"/>
      <c r="LT12" s="49"/>
      <c r="LU12" s="49"/>
      <c r="LV12" s="49"/>
      <c r="LW12" s="49"/>
      <c r="LX12" s="49"/>
      <c r="LY12" s="49"/>
    </row>
    <row r="13" spans="1:337" x14ac:dyDescent="0.25">
      <c r="A13" s="86">
        <v>202212</v>
      </c>
      <c r="B13" s="88">
        <v>62997</v>
      </c>
      <c r="C13" s="89" t="s">
        <v>900</v>
      </c>
      <c r="D13" s="88">
        <v>7649</v>
      </c>
      <c r="E13" s="88">
        <v>0</v>
      </c>
      <c r="F13" s="88">
        <v>10889</v>
      </c>
      <c r="G13" s="88">
        <v>309157878</v>
      </c>
      <c r="H13" s="88">
        <v>0</v>
      </c>
      <c r="I13" s="88">
        <v>8649205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1661</v>
      </c>
      <c r="S13" s="88">
        <v>30998</v>
      </c>
      <c r="T13" s="88">
        <v>4856948</v>
      </c>
      <c r="U13" s="88">
        <v>10003888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10173045</v>
      </c>
      <c r="AJ13" s="88">
        <v>20463308</v>
      </c>
      <c r="AK13" s="88">
        <v>4880094</v>
      </c>
      <c r="AL13" s="88">
        <v>2901324</v>
      </c>
      <c r="AM13" s="88">
        <v>0</v>
      </c>
      <c r="AN13" s="88">
        <v>283837623</v>
      </c>
      <c r="AO13" s="88">
        <v>0</v>
      </c>
      <c r="AP13" s="88">
        <v>6002434</v>
      </c>
      <c r="AQ13" s="88">
        <v>277798132</v>
      </c>
      <c r="AR13" s="88">
        <v>230578</v>
      </c>
      <c r="AS13" s="88">
        <v>286656600</v>
      </c>
      <c r="AT13" s="88">
        <v>11540668</v>
      </c>
      <c r="AU13" s="88">
        <v>0</v>
      </c>
      <c r="AV13" s="88">
        <v>0</v>
      </c>
      <c r="AW13" s="88">
        <v>0</v>
      </c>
      <c r="AX13" s="88">
        <v>17941</v>
      </c>
      <c r="AY13" s="88">
        <v>1536780</v>
      </c>
      <c r="AZ13" s="88">
        <v>2619994</v>
      </c>
      <c r="BA13" s="88">
        <v>271114</v>
      </c>
      <c r="BB13" s="88">
        <v>1265666</v>
      </c>
      <c r="BC13" s="88">
        <v>3101110</v>
      </c>
      <c r="BD13" s="88">
        <v>0</v>
      </c>
      <c r="BE13" s="88">
        <v>5766008</v>
      </c>
      <c r="BF13" s="88">
        <v>283800566</v>
      </c>
      <c r="BG13" s="88">
        <v>1661</v>
      </c>
      <c r="BH13" s="88">
        <v>0</v>
      </c>
      <c r="BI13" s="88">
        <v>0</v>
      </c>
      <c r="BJ13" s="88">
        <v>277798132</v>
      </c>
      <c r="BK13" s="88">
        <v>5809611</v>
      </c>
      <c r="BL13" s="88">
        <v>0</v>
      </c>
      <c r="BM13" s="88">
        <v>0</v>
      </c>
      <c r="BN13" s="88">
        <v>0</v>
      </c>
      <c r="BO13" s="88">
        <v>0</v>
      </c>
      <c r="BP13" s="88">
        <v>4849299</v>
      </c>
      <c r="BQ13" s="88">
        <v>0</v>
      </c>
      <c r="BR13" s="88">
        <v>1304678</v>
      </c>
      <c r="BS13" s="88">
        <v>309157878</v>
      </c>
      <c r="BT13" s="88">
        <v>0</v>
      </c>
      <c r="BU13" s="88">
        <v>0</v>
      </c>
      <c r="BV13" s="88">
        <v>0</v>
      </c>
      <c r="BW13" s="88">
        <v>0</v>
      </c>
      <c r="BX13" s="88">
        <v>0</v>
      </c>
      <c r="BY13" s="88">
        <v>0</v>
      </c>
      <c r="BZ13" s="88">
        <v>6059</v>
      </c>
      <c r="CA13" s="88">
        <v>0</v>
      </c>
      <c r="CB13" s="88">
        <v>0</v>
      </c>
      <c r="CC13" s="88">
        <v>0</v>
      </c>
      <c r="CD13" s="88">
        <v>0</v>
      </c>
      <c r="CE13" s="88">
        <v>0</v>
      </c>
      <c r="CF13" s="88">
        <v>0</v>
      </c>
      <c r="CG13" s="88">
        <v>1057078</v>
      </c>
      <c r="CH13" s="88">
        <v>774489</v>
      </c>
      <c r="CI13" s="88">
        <v>82757</v>
      </c>
      <c r="CJ13" s="88">
        <v>0</v>
      </c>
      <c r="CK13" s="88">
        <v>0</v>
      </c>
      <c r="CL13" s="88">
        <v>2883197</v>
      </c>
      <c r="CM13" s="88">
        <v>0</v>
      </c>
      <c r="CN13" s="88">
        <v>0</v>
      </c>
      <c r="CO13" s="88">
        <v>0</v>
      </c>
      <c r="CP13" s="88">
        <v>5399280</v>
      </c>
      <c r="CQ13" s="88">
        <v>0</v>
      </c>
      <c r="CR13" s="88">
        <v>0</v>
      </c>
      <c r="CS13" s="88">
        <v>536965</v>
      </c>
      <c r="CT13" s="88">
        <v>247600</v>
      </c>
      <c r="CU13" s="88">
        <v>691732</v>
      </c>
      <c r="CV13" s="88">
        <v>1019378</v>
      </c>
      <c r="CW13" s="88">
        <v>0</v>
      </c>
      <c r="CX13" s="88">
        <v>52576</v>
      </c>
      <c r="CY13" s="88">
        <v>0</v>
      </c>
      <c r="CZ13" s="88">
        <v>14875175</v>
      </c>
      <c r="DA13" s="88">
        <v>30915</v>
      </c>
      <c r="DB13" s="88">
        <v>14875175</v>
      </c>
      <c r="DC13" s="88">
        <v>-37112</v>
      </c>
      <c r="DD13" s="88">
        <v>0</v>
      </c>
      <c r="DE13" s="88">
        <v>-250571</v>
      </c>
      <c r="DF13" s="88">
        <v>0</v>
      </c>
      <c r="DG13" s="88">
        <v>0</v>
      </c>
      <c r="DH13" s="88">
        <v>0</v>
      </c>
      <c r="DI13" s="88">
        <v>2699101</v>
      </c>
      <c r="DJ13" s="88">
        <v>-409</v>
      </c>
      <c r="DK13" s="88">
        <v>-247211</v>
      </c>
      <c r="DL13" s="88">
        <v>686738</v>
      </c>
      <c r="DM13" s="88">
        <v>-18024594</v>
      </c>
      <c r="DN13" s="88">
        <v>0</v>
      </c>
      <c r="DO13" s="88">
        <v>0</v>
      </c>
      <c r="DP13" s="88">
        <v>0</v>
      </c>
      <c r="DQ13" s="88">
        <v>11704323</v>
      </c>
      <c r="DR13" s="88">
        <v>-159298</v>
      </c>
      <c r="DS13" s="88">
        <v>11704323</v>
      </c>
      <c r="DT13" s="88">
        <v>297740</v>
      </c>
      <c r="DU13" s="88">
        <v>-11158829</v>
      </c>
      <c r="DV13" s="88">
        <v>-663688</v>
      </c>
      <c r="DW13" s="88">
        <v>0</v>
      </c>
      <c r="DX13" s="88">
        <v>0</v>
      </c>
      <c r="DY13" s="88">
        <v>-207317</v>
      </c>
      <c r="DZ13" s="88">
        <v>-292767</v>
      </c>
      <c r="EA13" s="88">
        <v>-3124</v>
      </c>
      <c r="EB13" s="88">
        <v>-3124</v>
      </c>
      <c r="EC13" s="88">
        <v>0</v>
      </c>
      <c r="ED13" s="88">
        <v>-247211</v>
      </c>
      <c r="EE13" s="88">
        <v>-6038</v>
      </c>
      <c r="EF13" s="88">
        <v>0</v>
      </c>
      <c r="EG13" s="88">
        <v>-292358</v>
      </c>
      <c r="EH13" s="88">
        <v>0</v>
      </c>
      <c r="EI13" s="88">
        <v>0</v>
      </c>
      <c r="EJ13" s="88">
        <v>1533760</v>
      </c>
      <c r="EK13" s="88">
        <v>0</v>
      </c>
      <c r="EL13" s="88">
        <v>0</v>
      </c>
      <c r="EM13" s="88">
        <v>297740</v>
      </c>
      <c r="EN13" s="88">
        <v>48019</v>
      </c>
      <c r="EO13" s="88">
        <v>0</v>
      </c>
      <c r="EP13" s="88">
        <v>0</v>
      </c>
      <c r="EQ13" s="88">
        <v>0</v>
      </c>
      <c r="ER13" s="88">
        <v>-6038</v>
      </c>
      <c r="ES13" s="88">
        <v>0</v>
      </c>
      <c r="ET13" s="88">
        <v>0</v>
      </c>
      <c r="EU13" s="88">
        <v>204611</v>
      </c>
      <c r="EV13" s="88">
        <v>-11158829</v>
      </c>
      <c r="EW13" s="88">
        <v>-29455587</v>
      </c>
      <c r="EX13" s="88">
        <v>-2059</v>
      </c>
      <c r="EY13" s="88">
        <v>-84760</v>
      </c>
      <c r="EZ13" s="88">
        <v>9958943</v>
      </c>
      <c r="FA13" s="88">
        <v>13185225</v>
      </c>
      <c r="FB13" s="88">
        <v>108755</v>
      </c>
      <c r="FC13" s="88">
        <v>294483483</v>
      </c>
      <c r="FD13" s="88"/>
      <c r="FE13" s="88"/>
      <c r="FF13" s="88">
        <v>280699456</v>
      </c>
      <c r="FG13" s="88"/>
      <c r="FH13" s="88">
        <v>-10280948</v>
      </c>
      <c r="FI13" s="88">
        <v>-126617</v>
      </c>
      <c r="FJ13" s="88">
        <v>294483483</v>
      </c>
      <c r="FK13" s="88">
        <v>280699456</v>
      </c>
      <c r="FL13" s="88"/>
      <c r="FM13" s="88">
        <v>292924839</v>
      </c>
      <c r="FN13" s="88">
        <v>279948571</v>
      </c>
      <c r="FO13" s="88">
        <v>-240864</v>
      </c>
      <c r="FP13" s="88">
        <v>-16654722</v>
      </c>
      <c r="FQ13" s="88">
        <v>1139578</v>
      </c>
      <c r="FR13" s="88">
        <v>-124537</v>
      </c>
      <c r="FS13" s="88">
        <v>-1432027</v>
      </c>
      <c r="FT13" s="88">
        <v>642130</v>
      </c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  <c r="LC13" s="49"/>
      <c r="LD13" s="49"/>
      <c r="LE13" s="49"/>
      <c r="LF13" s="49"/>
      <c r="LG13" s="49"/>
      <c r="LH13" s="49"/>
      <c r="LI13" s="49"/>
      <c r="LJ13" s="49"/>
      <c r="LK13" s="49"/>
      <c r="LL13" s="49"/>
      <c r="LM13" s="49"/>
      <c r="LN13" s="49"/>
      <c r="LO13" s="49"/>
      <c r="LP13" s="49"/>
      <c r="LQ13" s="49"/>
      <c r="LR13" s="49"/>
      <c r="LS13" s="49"/>
      <c r="LT13" s="49"/>
      <c r="LU13" s="49"/>
      <c r="LV13" s="49"/>
      <c r="LW13" s="49"/>
      <c r="LX13" s="49"/>
      <c r="LY13" s="49"/>
    </row>
    <row r="14" spans="1:337" x14ac:dyDescent="0.25">
      <c r="A14" s="86">
        <v>202212</v>
      </c>
      <c r="B14" s="88">
        <v>62548</v>
      </c>
      <c r="C14" s="89" t="s">
        <v>1432</v>
      </c>
      <c r="D14" s="88">
        <v>800</v>
      </c>
      <c r="E14" s="88">
        <v>0</v>
      </c>
      <c r="F14" s="88">
        <v>0</v>
      </c>
      <c r="G14" s="88">
        <v>269206701</v>
      </c>
      <c r="H14" s="88">
        <v>7098950</v>
      </c>
      <c r="I14" s="88">
        <v>9542117</v>
      </c>
      <c r="J14" s="88">
        <v>3341185</v>
      </c>
      <c r="K14" s="88">
        <v>0</v>
      </c>
      <c r="L14" s="88">
        <v>0</v>
      </c>
      <c r="M14" s="88">
        <v>74</v>
      </c>
      <c r="N14" s="88">
        <v>0</v>
      </c>
      <c r="O14" s="88">
        <v>731242</v>
      </c>
      <c r="P14" s="88">
        <v>731242</v>
      </c>
      <c r="Q14" s="88">
        <v>0</v>
      </c>
      <c r="R14" s="88">
        <v>0</v>
      </c>
      <c r="S14" s="88">
        <v>0</v>
      </c>
      <c r="T14" s="88">
        <v>3420070</v>
      </c>
      <c r="U14" s="88">
        <v>106273548</v>
      </c>
      <c r="V14" s="88">
        <v>0</v>
      </c>
      <c r="W14" s="88">
        <v>0</v>
      </c>
      <c r="X14" s="88">
        <v>0</v>
      </c>
      <c r="Y14" s="88">
        <v>0</v>
      </c>
      <c r="Z14" s="88">
        <v>73936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26625877</v>
      </c>
      <c r="AJ14" s="88">
        <v>48688435</v>
      </c>
      <c r="AK14" s="88">
        <v>1659574</v>
      </c>
      <c r="AL14" s="88">
        <v>5428899</v>
      </c>
      <c r="AM14" s="88">
        <v>0</v>
      </c>
      <c r="AN14" s="88">
        <v>213663993</v>
      </c>
      <c r="AO14" s="88">
        <v>0</v>
      </c>
      <c r="AP14" s="88">
        <v>98393585</v>
      </c>
      <c r="AQ14" s="88">
        <v>115270409</v>
      </c>
      <c r="AR14" s="88">
        <v>0</v>
      </c>
      <c r="AS14" s="88">
        <v>124830536</v>
      </c>
      <c r="AT14" s="88">
        <v>131404980</v>
      </c>
      <c r="AU14" s="88">
        <v>0</v>
      </c>
      <c r="AV14" s="88">
        <v>4789188</v>
      </c>
      <c r="AW14" s="88">
        <v>85228498</v>
      </c>
      <c r="AX14" s="88">
        <v>503844</v>
      </c>
      <c r="AY14" s="88">
        <v>25131432</v>
      </c>
      <c r="AZ14" s="88">
        <v>6197204</v>
      </c>
      <c r="BA14" s="88">
        <v>528641</v>
      </c>
      <c r="BB14" s="88">
        <v>23285201</v>
      </c>
      <c r="BC14" s="88">
        <v>7719048</v>
      </c>
      <c r="BD14" s="88">
        <v>0</v>
      </c>
      <c r="BE14" s="88">
        <v>2443093</v>
      </c>
      <c r="BF14" s="88">
        <v>213663994</v>
      </c>
      <c r="BG14" s="88">
        <v>0</v>
      </c>
      <c r="BH14" s="88">
        <v>0</v>
      </c>
      <c r="BI14" s="88">
        <v>0</v>
      </c>
      <c r="BJ14" s="88">
        <v>115270409</v>
      </c>
      <c r="BK14" s="88">
        <v>77807472</v>
      </c>
      <c r="BL14" s="88">
        <v>0</v>
      </c>
      <c r="BM14" s="88">
        <v>0</v>
      </c>
      <c r="BN14" s="88">
        <v>0</v>
      </c>
      <c r="BO14" s="88">
        <v>3341185</v>
      </c>
      <c r="BP14" s="88">
        <v>2688028</v>
      </c>
      <c r="BQ14" s="88">
        <v>93017</v>
      </c>
      <c r="BR14" s="88">
        <v>2691552</v>
      </c>
      <c r="BS14" s="88">
        <v>269206701</v>
      </c>
      <c r="BT14" s="88">
        <v>0</v>
      </c>
      <c r="BU14" s="88">
        <v>0</v>
      </c>
      <c r="BV14" s="88">
        <v>267971</v>
      </c>
      <c r="BW14" s="88">
        <v>0</v>
      </c>
      <c r="BX14" s="88">
        <v>17140</v>
      </c>
      <c r="BY14" s="88">
        <v>0</v>
      </c>
      <c r="BZ14" s="88">
        <v>0</v>
      </c>
      <c r="CA14" s="88">
        <v>0</v>
      </c>
      <c r="CB14" s="88">
        <v>0</v>
      </c>
      <c r="CC14" s="88">
        <v>259451</v>
      </c>
      <c r="CD14" s="88">
        <v>0</v>
      </c>
      <c r="CE14" s="88">
        <v>259451</v>
      </c>
      <c r="CF14" s="88">
        <v>0</v>
      </c>
      <c r="CG14" s="88">
        <v>2424923</v>
      </c>
      <c r="CH14" s="88">
        <v>737516</v>
      </c>
      <c r="CI14" s="88">
        <v>429821</v>
      </c>
      <c r="CJ14" s="88">
        <v>234465</v>
      </c>
      <c r="CK14" s="88">
        <v>0</v>
      </c>
      <c r="CL14" s="88">
        <v>0</v>
      </c>
      <c r="CM14" s="88">
        <v>0</v>
      </c>
      <c r="CN14" s="88">
        <v>1083125</v>
      </c>
      <c r="CO14" s="88">
        <v>0</v>
      </c>
      <c r="CP14" s="88">
        <v>20329048</v>
      </c>
      <c r="CQ14" s="88">
        <v>0</v>
      </c>
      <c r="CR14" s="88">
        <v>0</v>
      </c>
      <c r="CS14" s="88">
        <v>16707869</v>
      </c>
      <c r="CT14" s="88">
        <v>266629</v>
      </c>
      <c r="CU14" s="88">
        <v>48244</v>
      </c>
      <c r="CV14" s="88">
        <v>0</v>
      </c>
      <c r="CW14" s="88">
        <v>0</v>
      </c>
      <c r="CX14" s="88">
        <v>78376</v>
      </c>
      <c r="CY14" s="88">
        <v>0</v>
      </c>
      <c r="CZ14" s="88">
        <v>11729408</v>
      </c>
      <c r="DA14" s="88">
        <v>0</v>
      </c>
      <c r="DB14" s="88">
        <v>11729806</v>
      </c>
      <c r="DC14" s="88">
        <v>0</v>
      </c>
      <c r="DD14" s="88">
        <v>0</v>
      </c>
      <c r="DE14" s="88">
        <v>-418304</v>
      </c>
      <c r="DF14" s="88">
        <v>0</v>
      </c>
      <c r="DG14" s="88">
        <v>0</v>
      </c>
      <c r="DH14" s="88">
        <v>0</v>
      </c>
      <c r="DI14" s="88">
        <v>3720676</v>
      </c>
      <c r="DJ14" s="88">
        <v>0</v>
      </c>
      <c r="DK14" s="88">
        <v>-181305</v>
      </c>
      <c r="DL14" s="88">
        <v>-5336986</v>
      </c>
      <c r="DM14" s="88">
        <v>-29579281</v>
      </c>
      <c r="DN14" s="88">
        <v>0</v>
      </c>
      <c r="DO14" s="88">
        <v>0</v>
      </c>
      <c r="DP14" s="88">
        <v>0</v>
      </c>
      <c r="DQ14" s="88">
        <v>24570223</v>
      </c>
      <c r="DR14" s="88">
        <v>-316895</v>
      </c>
      <c r="DS14" s="88">
        <v>24570223</v>
      </c>
      <c r="DT14" s="88">
        <v>0</v>
      </c>
      <c r="DU14" s="88">
        <v>-11290618</v>
      </c>
      <c r="DV14" s="88">
        <v>-423111</v>
      </c>
      <c r="DW14" s="88">
        <v>0</v>
      </c>
      <c r="DX14" s="88">
        <v>0</v>
      </c>
      <c r="DY14" s="88">
        <v>-339928</v>
      </c>
      <c r="DZ14" s="88">
        <v>0</v>
      </c>
      <c r="EA14" s="88">
        <v>0</v>
      </c>
      <c r="EB14" s="88">
        <v>0</v>
      </c>
      <c r="EC14" s="88">
        <v>690969</v>
      </c>
      <c r="ED14" s="88">
        <v>-181305</v>
      </c>
      <c r="EE14" s="88">
        <v>0</v>
      </c>
      <c r="EF14" s="88">
        <v>0</v>
      </c>
      <c r="EG14" s="88">
        <v>0</v>
      </c>
      <c r="EH14" s="88">
        <v>0</v>
      </c>
      <c r="EI14" s="88">
        <v>0</v>
      </c>
      <c r="EJ14" s="88">
        <v>284146</v>
      </c>
      <c r="EK14" s="88">
        <v>0</v>
      </c>
      <c r="EL14" s="88">
        <v>0</v>
      </c>
      <c r="EM14" s="88">
        <v>0</v>
      </c>
      <c r="EN14" s="88">
        <v>23033</v>
      </c>
      <c r="EO14" s="88">
        <v>0</v>
      </c>
      <c r="EP14" s="88">
        <v>0</v>
      </c>
      <c r="EQ14" s="88">
        <v>-398</v>
      </c>
      <c r="ER14" s="88">
        <v>0</v>
      </c>
      <c r="ES14" s="88">
        <v>0</v>
      </c>
      <c r="ET14" s="88">
        <v>0</v>
      </c>
      <c r="EU14" s="88">
        <v>418304</v>
      </c>
      <c r="EV14" s="88">
        <v>-11290618</v>
      </c>
      <c r="EW14" s="88">
        <v>-30243759</v>
      </c>
      <c r="EX14" s="88">
        <v>0</v>
      </c>
      <c r="EY14" s="88">
        <v>-13798</v>
      </c>
      <c r="EZ14" s="88">
        <v>6154227</v>
      </c>
      <c r="FA14" s="88">
        <v>11673150</v>
      </c>
      <c r="FB14" s="88">
        <v>7719048</v>
      </c>
      <c r="FC14" s="88">
        <v>238118701</v>
      </c>
      <c r="FD14" s="88">
        <v>0</v>
      </c>
      <c r="FE14" s="88">
        <v>0</v>
      </c>
      <c r="FF14" s="88">
        <v>213664016</v>
      </c>
      <c r="FG14" s="88">
        <v>0</v>
      </c>
      <c r="FH14" s="88">
        <v>-10971379</v>
      </c>
      <c r="FI14" s="88">
        <v>-18287714</v>
      </c>
      <c r="FJ14" s="88">
        <v>238118701</v>
      </c>
      <c r="FK14" s="88">
        <v>213664016</v>
      </c>
      <c r="FL14" s="88">
        <v>0</v>
      </c>
      <c r="FM14" s="88">
        <v>206753954</v>
      </c>
      <c r="FN14" s="88">
        <v>203243589</v>
      </c>
      <c r="FO14" s="88">
        <v>181204</v>
      </c>
      <c r="FP14" s="88">
        <v>-4212198</v>
      </c>
      <c r="FQ14" s="88">
        <v>-253598</v>
      </c>
      <c r="FR14" s="88">
        <v>72458</v>
      </c>
      <c r="FS14" s="88">
        <v>-13077033</v>
      </c>
      <c r="FT14" s="88">
        <v>2701379</v>
      </c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  <c r="JC14" s="49"/>
      <c r="JD14" s="49"/>
      <c r="JE14" s="49"/>
      <c r="JF14" s="49"/>
      <c r="JG14" s="49"/>
      <c r="JH14" s="49"/>
      <c r="JI14" s="49"/>
      <c r="JJ14" s="49"/>
      <c r="JK14" s="49"/>
      <c r="JL14" s="49"/>
      <c r="JM14" s="49"/>
      <c r="JN14" s="49"/>
      <c r="JO14" s="49"/>
      <c r="JP14" s="49"/>
      <c r="JQ14" s="49"/>
      <c r="JR14" s="49"/>
      <c r="JS14" s="49"/>
      <c r="JT14" s="49"/>
      <c r="JU14" s="49"/>
      <c r="JV14" s="49"/>
      <c r="JW14" s="49"/>
      <c r="JX14" s="49"/>
      <c r="JY14" s="49"/>
      <c r="JZ14" s="49"/>
      <c r="KA14" s="49"/>
      <c r="KB14" s="49"/>
      <c r="KC14" s="49"/>
      <c r="KD14" s="49"/>
      <c r="KE14" s="49"/>
      <c r="KF14" s="49"/>
      <c r="KG14" s="49"/>
      <c r="KH14" s="49"/>
      <c r="KI14" s="49"/>
      <c r="KJ14" s="49"/>
      <c r="KK14" s="49"/>
      <c r="KL14" s="49"/>
      <c r="KM14" s="49"/>
      <c r="KN14" s="49"/>
      <c r="KO14" s="49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  <c r="LC14" s="49"/>
      <c r="LD14" s="49"/>
      <c r="LE14" s="49"/>
      <c r="LF14" s="49"/>
      <c r="LG14" s="49"/>
      <c r="LH14" s="49"/>
      <c r="LI14" s="49"/>
      <c r="LJ14" s="49"/>
      <c r="LK14" s="49"/>
      <c r="LL14" s="49"/>
      <c r="LM14" s="49"/>
      <c r="LN14" s="49"/>
      <c r="LO14" s="49"/>
      <c r="LP14" s="49"/>
      <c r="LQ14" s="49"/>
      <c r="LR14" s="49"/>
      <c r="LS14" s="49"/>
      <c r="LT14" s="49"/>
      <c r="LU14" s="49"/>
      <c r="LV14" s="49"/>
      <c r="LW14" s="49"/>
      <c r="LX14" s="49"/>
      <c r="LY14" s="49"/>
    </row>
    <row r="15" spans="1:337" x14ac:dyDescent="0.25">
      <c r="A15" s="86">
        <v>202212</v>
      </c>
      <c r="B15" s="88">
        <v>63031</v>
      </c>
      <c r="C15" s="89" t="s">
        <v>903</v>
      </c>
      <c r="D15" s="88">
        <v>125000</v>
      </c>
      <c r="E15" s="88"/>
      <c r="F15" s="88">
        <v>11130</v>
      </c>
      <c r="G15" s="88">
        <v>756029</v>
      </c>
      <c r="H15" s="88"/>
      <c r="I15" s="88">
        <v>41453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>
        <v>240475</v>
      </c>
      <c r="U15" s="88">
        <v>706672</v>
      </c>
      <c r="V15" s="88"/>
      <c r="W15" s="88"/>
      <c r="X15" s="88"/>
      <c r="Y15" s="88"/>
      <c r="Z15" s="88">
        <v>1</v>
      </c>
      <c r="AA15" s="88"/>
      <c r="AB15" s="88"/>
      <c r="AC15" s="88"/>
      <c r="AD15" s="88"/>
      <c r="AE15" s="88"/>
      <c r="AF15" s="88"/>
      <c r="AG15" s="88"/>
      <c r="AH15" s="88"/>
      <c r="AI15" s="88">
        <v>7</v>
      </c>
      <c r="AJ15" s="88">
        <v>100996</v>
      </c>
      <c r="AK15" s="88">
        <v>34814</v>
      </c>
      <c r="AL15" s="88"/>
      <c r="AM15" s="88"/>
      <c r="AN15" s="88">
        <v>414558</v>
      </c>
      <c r="AO15" s="88"/>
      <c r="AP15" s="88">
        <v>414558</v>
      </c>
      <c r="AQ15" s="88"/>
      <c r="AR15" s="88"/>
      <c r="AS15" s="88"/>
      <c r="AT15" s="88">
        <v>706672</v>
      </c>
      <c r="AU15" s="88"/>
      <c r="AV15" s="88"/>
      <c r="AW15" s="88">
        <v>414558</v>
      </c>
      <c r="AX15" s="88"/>
      <c r="AY15" s="88"/>
      <c r="AZ15" s="88">
        <v>166333</v>
      </c>
      <c r="BA15" s="88"/>
      <c r="BB15" s="88"/>
      <c r="BC15" s="88"/>
      <c r="BD15" s="88"/>
      <c r="BE15" s="88">
        <v>41453</v>
      </c>
      <c r="BF15" s="88">
        <v>414558</v>
      </c>
      <c r="BG15" s="88"/>
      <c r="BH15" s="88"/>
      <c r="BI15" s="88"/>
      <c r="BJ15" s="88"/>
      <c r="BK15" s="88">
        <v>522086</v>
      </c>
      <c r="BL15" s="88"/>
      <c r="BM15" s="88"/>
      <c r="BN15" s="88"/>
      <c r="BO15" s="88"/>
      <c r="BP15" s="88">
        <v>115475</v>
      </c>
      <c r="BQ15" s="88"/>
      <c r="BR15" s="88">
        <v>1843</v>
      </c>
      <c r="BS15" s="88">
        <v>756029</v>
      </c>
      <c r="BT15" s="88"/>
      <c r="BU15" s="88"/>
      <c r="BV15" s="88"/>
      <c r="BW15" s="88"/>
      <c r="BX15" s="88"/>
      <c r="BY15" s="88"/>
      <c r="BZ15" s="88"/>
      <c r="CA15" s="88"/>
      <c r="CB15" s="88"/>
      <c r="CC15" s="88">
        <v>6061</v>
      </c>
      <c r="CD15" s="88"/>
      <c r="CE15" s="88">
        <v>6061</v>
      </c>
      <c r="CF15" s="88"/>
      <c r="CG15" s="88">
        <v>1843</v>
      </c>
      <c r="CH15" s="88">
        <v>6061</v>
      </c>
      <c r="CI15" s="88"/>
      <c r="CJ15" s="88"/>
      <c r="CK15" s="88"/>
      <c r="CL15" s="88"/>
      <c r="CM15" s="88"/>
      <c r="CN15" s="88"/>
      <c r="CO15" s="88"/>
      <c r="CP15" s="88">
        <v>55044</v>
      </c>
      <c r="CQ15" s="88"/>
      <c r="CR15" s="88"/>
      <c r="CS15" s="88">
        <v>18253</v>
      </c>
      <c r="CT15" s="88"/>
      <c r="CU15" s="88"/>
      <c r="CV15" s="88"/>
      <c r="CW15" s="88"/>
      <c r="CX15" s="88">
        <v>70652</v>
      </c>
      <c r="CY15" s="88"/>
      <c r="CZ15" s="88">
        <v>30456</v>
      </c>
      <c r="DA15" s="88"/>
      <c r="DB15" s="88">
        <v>30456</v>
      </c>
      <c r="DC15" s="88"/>
      <c r="DD15" s="88"/>
      <c r="DE15" s="88"/>
      <c r="DF15" s="88"/>
      <c r="DG15" s="88"/>
      <c r="DH15" s="88"/>
      <c r="DI15" s="88"/>
      <c r="DJ15" s="88"/>
      <c r="DK15" s="88">
        <v>-4432</v>
      </c>
      <c r="DL15" s="88"/>
      <c r="DM15" s="88">
        <v>-91463</v>
      </c>
      <c r="DN15" s="88"/>
      <c r="DO15" s="88"/>
      <c r="DP15" s="88">
        <v>0</v>
      </c>
      <c r="DQ15" s="88">
        <v>201065</v>
      </c>
      <c r="DR15" s="88">
        <v>55101</v>
      </c>
      <c r="DS15" s="88">
        <v>201065</v>
      </c>
      <c r="DT15" s="88"/>
      <c r="DU15" s="88">
        <v>-64974</v>
      </c>
      <c r="DV15" s="88">
        <v>-376</v>
      </c>
      <c r="DW15" s="88"/>
      <c r="DX15" s="88"/>
      <c r="DY15" s="88">
        <v>70652</v>
      </c>
      <c r="DZ15" s="88"/>
      <c r="EA15" s="88"/>
      <c r="EB15" s="88"/>
      <c r="EC15" s="88"/>
      <c r="ED15" s="88">
        <v>-4432</v>
      </c>
      <c r="EE15" s="88"/>
      <c r="EF15" s="88"/>
      <c r="EG15" s="88"/>
      <c r="EH15" s="88"/>
      <c r="EI15" s="88"/>
      <c r="EJ15" s="88">
        <v>0</v>
      </c>
      <c r="EK15" s="88"/>
      <c r="EL15" s="88"/>
      <c r="EM15" s="88"/>
      <c r="EN15" s="88">
        <v>-15551</v>
      </c>
      <c r="EO15" s="88"/>
      <c r="EP15" s="88"/>
      <c r="EQ15" s="88"/>
      <c r="ER15" s="88"/>
      <c r="ES15" s="88"/>
      <c r="ET15" s="88"/>
      <c r="EU15" s="88"/>
      <c r="EV15" s="88">
        <v>-64974</v>
      </c>
      <c r="EW15" s="88">
        <v>-98768</v>
      </c>
      <c r="EX15" s="88"/>
      <c r="EY15" s="88">
        <v>0</v>
      </c>
      <c r="EZ15" s="88">
        <v>7681</v>
      </c>
      <c r="FA15" s="88">
        <v>30500</v>
      </c>
      <c r="FB15" s="88"/>
      <c r="FC15" s="88">
        <v>615600</v>
      </c>
      <c r="FD15" s="88"/>
      <c r="FE15" s="88"/>
      <c r="FF15" s="88">
        <v>413400</v>
      </c>
      <c r="FG15" s="88"/>
      <c r="FH15" s="88">
        <v>-65000</v>
      </c>
      <c r="FI15" s="88"/>
      <c r="FJ15" s="88">
        <v>615600</v>
      </c>
      <c r="FK15" s="88">
        <v>413400</v>
      </c>
      <c r="FL15" s="88"/>
      <c r="FM15" s="88">
        <v>615600</v>
      </c>
      <c r="FN15" s="88">
        <v>413400</v>
      </c>
      <c r="FO15" s="88">
        <v>-56600</v>
      </c>
      <c r="FP15" s="88">
        <v>-3800</v>
      </c>
      <c r="FQ15" s="88">
        <v>-9400</v>
      </c>
      <c r="FR15" s="88">
        <v>-97900</v>
      </c>
      <c r="FS15" s="88"/>
      <c r="FT15" s="88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  <c r="IX15" s="49"/>
      <c r="IY15" s="49"/>
      <c r="IZ15" s="49"/>
      <c r="JA15" s="49"/>
      <c r="JB15" s="49"/>
      <c r="JC15" s="49"/>
      <c r="JD15" s="49"/>
      <c r="JE15" s="49"/>
      <c r="JF15" s="49"/>
      <c r="JG15" s="49"/>
      <c r="JH15" s="49"/>
      <c r="JI15" s="49"/>
      <c r="JJ15" s="49"/>
      <c r="JK15" s="49"/>
      <c r="JL15" s="49"/>
      <c r="JM15" s="49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  <c r="LC15" s="49"/>
      <c r="LD15" s="49"/>
      <c r="LE15" s="49"/>
      <c r="LF15" s="49"/>
      <c r="LG15" s="49"/>
      <c r="LH15" s="49"/>
      <c r="LI15" s="49"/>
      <c r="LJ15" s="49"/>
      <c r="LK15" s="49"/>
      <c r="LL15" s="49"/>
      <c r="LM15" s="49"/>
      <c r="LN15" s="49"/>
      <c r="LO15" s="49"/>
      <c r="LP15" s="49"/>
      <c r="LQ15" s="49"/>
      <c r="LR15" s="49"/>
      <c r="LS15" s="49"/>
      <c r="LT15" s="49"/>
      <c r="LU15" s="49"/>
      <c r="LV15" s="49"/>
      <c r="LW15" s="49"/>
      <c r="LX15" s="49"/>
      <c r="LY15" s="49"/>
    </row>
    <row r="16" spans="1:337" x14ac:dyDescent="0.25">
      <c r="A16" s="86">
        <v>202212</v>
      </c>
      <c r="B16" s="88">
        <v>62983</v>
      </c>
      <c r="C16" s="89" t="s">
        <v>1438</v>
      </c>
      <c r="D16" s="88">
        <v>1352500</v>
      </c>
      <c r="E16" s="88">
        <v>0</v>
      </c>
      <c r="F16" s="88">
        <v>0</v>
      </c>
      <c r="G16" s="88">
        <v>324811967</v>
      </c>
      <c r="H16" s="88">
        <v>0</v>
      </c>
      <c r="I16" s="88">
        <v>4809914</v>
      </c>
      <c r="J16" s="88">
        <v>5311865</v>
      </c>
      <c r="K16" s="88">
        <v>0</v>
      </c>
      <c r="L16" s="88">
        <v>1632392</v>
      </c>
      <c r="M16" s="88">
        <v>0</v>
      </c>
      <c r="N16" s="88">
        <v>0</v>
      </c>
      <c r="O16" s="88">
        <v>14640</v>
      </c>
      <c r="P16" s="88">
        <v>0</v>
      </c>
      <c r="Q16" s="88">
        <v>231390</v>
      </c>
      <c r="R16" s="88">
        <v>12734</v>
      </c>
      <c r="S16" s="88">
        <v>1173083</v>
      </c>
      <c r="T16" s="88">
        <v>3922268</v>
      </c>
      <c r="U16" s="88">
        <v>118142416</v>
      </c>
      <c r="V16" s="88">
        <v>8446607</v>
      </c>
      <c r="W16" s="88">
        <v>96832</v>
      </c>
      <c r="X16" s="88">
        <v>0</v>
      </c>
      <c r="Y16" s="88">
        <v>0</v>
      </c>
      <c r="Z16" s="88">
        <v>99173</v>
      </c>
      <c r="AA16" s="88">
        <v>0</v>
      </c>
      <c r="AB16" s="88">
        <v>0</v>
      </c>
      <c r="AC16" s="88">
        <v>0</v>
      </c>
      <c r="AD16" s="88">
        <v>587</v>
      </c>
      <c r="AE16" s="88"/>
      <c r="AF16" s="88">
        <v>587</v>
      </c>
      <c r="AG16" s="88">
        <v>0</v>
      </c>
      <c r="AH16" s="88">
        <v>0</v>
      </c>
      <c r="AI16" s="88">
        <v>19299800</v>
      </c>
      <c r="AJ16" s="88">
        <v>77819855</v>
      </c>
      <c r="AK16" s="88">
        <v>0</v>
      </c>
      <c r="AL16" s="88">
        <v>60093901</v>
      </c>
      <c r="AM16" s="88">
        <v>3003</v>
      </c>
      <c r="AN16" s="88">
        <v>236918515</v>
      </c>
      <c r="AO16" s="88">
        <v>676328</v>
      </c>
      <c r="AP16" s="88">
        <v>63747045</v>
      </c>
      <c r="AQ16" s="88">
        <v>161024643</v>
      </c>
      <c r="AR16" s="88">
        <v>591390</v>
      </c>
      <c r="AS16" s="88">
        <v>173910842</v>
      </c>
      <c r="AT16" s="88">
        <v>132250612</v>
      </c>
      <c r="AU16" s="88">
        <v>0</v>
      </c>
      <c r="AV16" s="88">
        <v>0</v>
      </c>
      <c r="AW16" s="88">
        <v>2252304</v>
      </c>
      <c r="AX16" s="88">
        <v>19524358</v>
      </c>
      <c r="AY16" s="88">
        <v>14108196</v>
      </c>
      <c r="AZ16" s="88">
        <v>219729</v>
      </c>
      <c r="BA16" s="88">
        <v>4591155</v>
      </c>
      <c r="BB16" s="88">
        <v>9517041</v>
      </c>
      <c r="BC16" s="88">
        <v>973858</v>
      </c>
      <c r="BD16" s="88">
        <v>0</v>
      </c>
      <c r="BE16" s="88">
        <v>4809914</v>
      </c>
      <c r="BF16" s="88">
        <v>226762611</v>
      </c>
      <c r="BG16" s="88">
        <v>244124</v>
      </c>
      <c r="BH16" s="88"/>
      <c r="BI16" s="88">
        <v>2203771</v>
      </c>
      <c r="BJ16" s="88">
        <v>163015566</v>
      </c>
      <c r="BK16" s="88">
        <v>50341955</v>
      </c>
      <c r="BL16" s="88">
        <v>0</v>
      </c>
      <c r="BM16" s="88">
        <v>0</v>
      </c>
      <c r="BN16" s="88">
        <v>14640</v>
      </c>
      <c r="BO16" s="88">
        <v>3679473</v>
      </c>
      <c r="BP16" s="88">
        <v>2008627</v>
      </c>
      <c r="BQ16" s="88">
        <v>163136</v>
      </c>
      <c r="BR16" s="88">
        <v>2142544</v>
      </c>
      <c r="BS16" s="88">
        <v>324811967</v>
      </c>
      <c r="BT16" s="88">
        <v>242903</v>
      </c>
      <c r="BU16" s="88">
        <v>0</v>
      </c>
      <c r="BV16" s="88">
        <v>0</v>
      </c>
      <c r="BW16" s="88">
        <v>546501</v>
      </c>
      <c r="BX16" s="88">
        <v>426982</v>
      </c>
      <c r="BY16" s="88">
        <v>1990923</v>
      </c>
      <c r="BZ16" s="88">
        <v>193476</v>
      </c>
      <c r="CA16" s="88">
        <v>546501</v>
      </c>
      <c r="CB16" s="88">
        <v>0</v>
      </c>
      <c r="CC16" s="88">
        <v>499039</v>
      </c>
      <c r="CD16" s="88">
        <v>0</v>
      </c>
      <c r="CE16" s="88">
        <v>499039</v>
      </c>
      <c r="CF16" s="88">
        <v>445567</v>
      </c>
      <c r="CG16" s="88">
        <v>1896136</v>
      </c>
      <c r="CH16" s="88">
        <v>10862541</v>
      </c>
      <c r="CI16" s="88">
        <v>0</v>
      </c>
      <c r="CJ16" s="88">
        <v>0</v>
      </c>
      <c r="CK16" s="88">
        <v>0</v>
      </c>
      <c r="CL16" s="88">
        <v>0</v>
      </c>
      <c r="CM16" s="88">
        <v>666001</v>
      </c>
      <c r="CN16" s="88">
        <v>0</v>
      </c>
      <c r="CO16" s="88">
        <v>0</v>
      </c>
      <c r="CP16" s="88">
        <v>56217111</v>
      </c>
      <c r="CQ16" s="88">
        <v>0</v>
      </c>
      <c r="CR16" s="88">
        <v>10327</v>
      </c>
      <c r="CS16" s="88">
        <v>48056374</v>
      </c>
      <c r="CT16" s="88">
        <v>246408</v>
      </c>
      <c r="CU16" s="88">
        <v>9917348</v>
      </c>
      <c r="CV16" s="88">
        <v>0</v>
      </c>
      <c r="CW16" s="88">
        <v>0</v>
      </c>
      <c r="CX16" s="88">
        <v>758323</v>
      </c>
      <c r="CY16" s="88">
        <v>131103</v>
      </c>
      <c r="CZ16" s="88">
        <v>34305402</v>
      </c>
      <c r="DA16" s="88">
        <v>0</v>
      </c>
      <c r="DB16" s="88">
        <v>34373617</v>
      </c>
      <c r="DC16" s="88">
        <v>0</v>
      </c>
      <c r="DD16" s="88">
        <v>15904</v>
      </c>
      <c r="DE16" s="88">
        <v>-290657</v>
      </c>
      <c r="DF16" s="88">
        <v>0</v>
      </c>
      <c r="DG16" s="88">
        <v>1746</v>
      </c>
      <c r="DH16" s="88">
        <v>0</v>
      </c>
      <c r="DI16" s="88">
        <v>6189261</v>
      </c>
      <c r="DJ16" s="88">
        <v>-81807</v>
      </c>
      <c r="DK16" s="88">
        <v>-496522</v>
      </c>
      <c r="DL16" s="88">
        <v>1325570</v>
      </c>
      <c r="DM16" s="88">
        <v>-39978187</v>
      </c>
      <c r="DN16" s="88">
        <v>0</v>
      </c>
      <c r="DO16" s="88">
        <v>0</v>
      </c>
      <c r="DP16" s="88">
        <v>-372053</v>
      </c>
      <c r="DQ16" s="88">
        <v>20684519</v>
      </c>
      <c r="DR16" s="88">
        <v>79411</v>
      </c>
      <c r="DS16" s="88">
        <v>20684722</v>
      </c>
      <c r="DT16" s="88">
        <v>537923</v>
      </c>
      <c r="DU16" s="88">
        <v>-16666902</v>
      </c>
      <c r="DV16" s="88">
        <v>-458851</v>
      </c>
      <c r="DW16" s="88">
        <v>94287</v>
      </c>
      <c r="DX16" s="88">
        <v>188</v>
      </c>
      <c r="DY16" s="88">
        <v>226814</v>
      </c>
      <c r="DZ16" s="88">
        <v>-676925</v>
      </c>
      <c r="EA16" s="88">
        <v>-240852</v>
      </c>
      <c r="EB16" s="88">
        <v>-240852</v>
      </c>
      <c r="EC16" s="88">
        <v>-818085</v>
      </c>
      <c r="ED16" s="88">
        <v>-852671</v>
      </c>
      <c r="EE16" s="88">
        <v>0</v>
      </c>
      <c r="EF16" s="88">
        <v>-19861</v>
      </c>
      <c r="EG16" s="88">
        <v>-150869</v>
      </c>
      <c r="EH16" s="88">
        <v>0</v>
      </c>
      <c r="EI16" s="88">
        <v>-96811</v>
      </c>
      <c r="EJ16" s="88">
        <v>229874</v>
      </c>
      <c r="EK16" s="88">
        <v>0</v>
      </c>
      <c r="EL16" s="88">
        <v>471</v>
      </c>
      <c r="EM16" s="88">
        <v>503631</v>
      </c>
      <c r="EN16" s="88">
        <v>-147403</v>
      </c>
      <c r="EO16" s="88">
        <v>-444249</v>
      </c>
      <c r="EP16" s="88">
        <v>-203</v>
      </c>
      <c r="EQ16" s="88">
        <v>-68215</v>
      </c>
      <c r="ER16" s="88">
        <v>-19861</v>
      </c>
      <c r="ES16" s="88">
        <v>0</v>
      </c>
      <c r="ET16" s="88">
        <v>-2657015</v>
      </c>
      <c r="EU16" s="88">
        <v>457714</v>
      </c>
      <c r="EV16" s="88">
        <v>-16572615</v>
      </c>
      <c r="EW16" s="88">
        <v>-45553166</v>
      </c>
      <c r="EX16" s="88">
        <v>-82648</v>
      </c>
      <c r="EY16" s="88">
        <v>-2864473</v>
      </c>
      <c r="EZ16" s="88">
        <v>7341113</v>
      </c>
      <c r="FA16" s="88">
        <v>37157906</v>
      </c>
      <c r="FB16" s="88">
        <v>973858</v>
      </c>
      <c r="FC16" s="88">
        <v>253014190</v>
      </c>
      <c r="FD16" s="88">
        <v>5839287</v>
      </c>
      <c r="FE16" s="88">
        <v>-8446607</v>
      </c>
      <c r="FF16" s="88">
        <v>235209218</v>
      </c>
      <c r="FG16" s="88">
        <v>247781</v>
      </c>
      <c r="FH16" s="88">
        <v>-20147530</v>
      </c>
      <c r="FI16" s="88">
        <v>-6673189</v>
      </c>
      <c r="FJ16" s="88">
        <v>247174903</v>
      </c>
      <c r="FK16" s="88">
        <v>226762611</v>
      </c>
      <c r="FL16" s="88"/>
      <c r="FM16" s="88">
        <v>230958848</v>
      </c>
      <c r="FN16" s="88">
        <v>226920779</v>
      </c>
      <c r="FO16" s="88">
        <v>-2375221</v>
      </c>
      <c r="FP16" s="88">
        <v>-18282785</v>
      </c>
      <c r="FQ16" s="88">
        <v>-553221</v>
      </c>
      <c r="FR16" s="88">
        <v>162782</v>
      </c>
      <c r="FS16" s="88">
        <v>-15382153</v>
      </c>
      <c r="FT16" s="88">
        <v>7066800</v>
      </c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  <c r="LC16" s="49"/>
      <c r="LD16" s="49"/>
      <c r="LE16" s="49"/>
      <c r="LF16" s="49"/>
      <c r="LG16" s="49"/>
      <c r="LH16" s="49"/>
      <c r="LI16" s="49"/>
      <c r="LJ16" s="49"/>
      <c r="LK16" s="49"/>
      <c r="LL16" s="49"/>
      <c r="LM16" s="49"/>
      <c r="LN16" s="49"/>
      <c r="LO16" s="49"/>
      <c r="LP16" s="49"/>
      <c r="LQ16" s="49"/>
      <c r="LR16" s="49"/>
      <c r="LS16" s="49"/>
      <c r="LT16" s="49"/>
      <c r="LU16" s="49"/>
      <c r="LV16" s="49"/>
      <c r="LW16" s="49"/>
      <c r="LX16" s="49"/>
      <c r="LY16" s="49"/>
    </row>
    <row r="17" spans="1:337" x14ac:dyDescent="0.25">
      <c r="A17" s="51"/>
      <c r="B17" s="51"/>
      <c r="C17" s="5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/>
      <c r="JG17" s="49"/>
      <c r="JH17" s="49"/>
      <c r="JI17" s="49"/>
      <c r="JJ17" s="49"/>
      <c r="JK17" s="49"/>
      <c r="JL17" s="49"/>
      <c r="JM17" s="49"/>
      <c r="JN17" s="49"/>
      <c r="JO17" s="49"/>
      <c r="JP17" s="49"/>
      <c r="JQ17" s="49"/>
      <c r="JR17" s="49"/>
      <c r="JS17" s="49"/>
      <c r="JT17" s="49"/>
      <c r="JU17" s="49"/>
      <c r="JV17" s="49"/>
      <c r="JW17" s="49"/>
      <c r="JX17" s="49"/>
      <c r="JY17" s="49"/>
      <c r="JZ17" s="49"/>
      <c r="KA17" s="49"/>
      <c r="KB17" s="49"/>
      <c r="KC17" s="49"/>
      <c r="KD17" s="49"/>
      <c r="KE17" s="49"/>
      <c r="KF17" s="49"/>
      <c r="KG17" s="49"/>
      <c r="KH17" s="49"/>
      <c r="KI17" s="49"/>
      <c r="KJ17" s="49"/>
      <c r="KK17" s="49"/>
      <c r="KL17" s="49"/>
      <c r="KM17" s="49"/>
      <c r="KN17" s="49"/>
      <c r="KO17" s="49"/>
      <c r="KP17" s="49"/>
      <c r="KQ17" s="49"/>
      <c r="KR17" s="49"/>
      <c r="KS17" s="49"/>
      <c r="KT17" s="49"/>
      <c r="KU17" s="49"/>
      <c r="KV17" s="49"/>
      <c r="KW17" s="49"/>
      <c r="KX17" s="49"/>
      <c r="KY17" s="49"/>
      <c r="KZ17" s="49"/>
      <c r="LA17" s="49"/>
      <c r="LB17" s="49"/>
      <c r="LC17" s="49"/>
      <c r="LD17" s="49"/>
      <c r="LE17" s="49"/>
      <c r="LF17" s="49"/>
      <c r="LG17" s="49"/>
      <c r="LH17" s="49"/>
      <c r="LI17" s="49"/>
      <c r="LJ17" s="49"/>
      <c r="LK17" s="49"/>
      <c r="LL17" s="49"/>
      <c r="LM17" s="49"/>
      <c r="LN17" s="49"/>
      <c r="LO17" s="49"/>
      <c r="LP17" s="49"/>
      <c r="LQ17" s="49"/>
      <c r="LR17" s="49"/>
      <c r="LS17" s="49"/>
      <c r="LT17" s="49"/>
      <c r="LU17" s="49"/>
      <c r="LV17" s="49"/>
      <c r="LW17" s="49"/>
      <c r="LX17" s="49"/>
      <c r="LY17" s="49"/>
    </row>
    <row r="18" spans="1:337" x14ac:dyDescent="0.25">
      <c r="C18" s="52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/>
      <c r="JG18" s="49"/>
      <c r="JH18" s="49"/>
      <c r="JI18" s="49"/>
      <c r="JJ18" s="49"/>
      <c r="JK18" s="49"/>
      <c r="JL18" s="49"/>
      <c r="JM18" s="49"/>
      <c r="JN18" s="49"/>
      <c r="JO18" s="49"/>
      <c r="JP18" s="49"/>
      <c r="JQ18" s="49"/>
      <c r="JR18" s="49"/>
      <c r="JS18" s="49"/>
      <c r="JT18" s="49"/>
      <c r="JU18" s="49"/>
      <c r="JV18" s="49"/>
      <c r="JW18" s="49"/>
      <c r="JX18" s="49"/>
      <c r="JY18" s="49"/>
      <c r="JZ18" s="49"/>
      <c r="KA18" s="49"/>
      <c r="KB18" s="49"/>
      <c r="KC18" s="49"/>
      <c r="KD18" s="49"/>
      <c r="KE18" s="49"/>
      <c r="KF18" s="49"/>
      <c r="KG18" s="49"/>
      <c r="KH18" s="49"/>
      <c r="KI18" s="49"/>
      <c r="KJ18" s="49"/>
      <c r="KK18" s="49"/>
      <c r="KL18" s="49"/>
      <c r="KM18" s="49"/>
      <c r="KN18" s="49"/>
      <c r="KO18" s="49"/>
      <c r="KP18" s="49"/>
      <c r="KQ18" s="49"/>
      <c r="KR18" s="49"/>
      <c r="KS18" s="49"/>
      <c r="KT18" s="49"/>
      <c r="KU18" s="49"/>
      <c r="KV18" s="49"/>
      <c r="KW18" s="49"/>
      <c r="KX18" s="49"/>
      <c r="KY18" s="49"/>
      <c r="KZ18" s="49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  <c r="LM18" s="49"/>
      <c r="LN18" s="49"/>
      <c r="LO18" s="49"/>
      <c r="LP18" s="49"/>
      <c r="LQ18" s="49"/>
      <c r="LR18" s="49"/>
      <c r="LS18" s="49"/>
      <c r="LT18" s="49"/>
      <c r="LU18" s="49"/>
      <c r="LV18" s="49"/>
      <c r="LW18" s="49"/>
      <c r="LX18" s="49"/>
      <c r="LY18" s="49"/>
    </row>
    <row r="19" spans="1:337" x14ac:dyDescent="0.25">
      <c r="C19" s="52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</row>
    <row r="20" spans="1:337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</row>
    <row r="21" spans="1:337" x14ac:dyDescent="0.2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</row>
    <row r="22" spans="1:337" x14ac:dyDescent="0.25"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</row>
    <row r="23" spans="1:337" x14ac:dyDescent="0.25"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</row>
  </sheetData>
  <sortState xmlns:xlrd2="http://schemas.microsoft.com/office/spreadsheetml/2017/richdata2" ref="A2:LX18">
    <sortCondition ref="C2:C1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G19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D22" sqref="D22"/>
    </sheetView>
  </sheetViews>
  <sheetFormatPr defaultColWidth="8.7109375" defaultRowHeight="15" x14ac:dyDescent="0.25"/>
  <cols>
    <col min="2" max="2" width="8" bestFit="1" customWidth="1"/>
    <col min="3" max="3" width="75.140625" bestFit="1" customWidth="1"/>
    <col min="4" max="4" width="58.85546875" customWidth="1"/>
    <col min="5" max="5" width="19.42578125" bestFit="1" customWidth="1"/>
    <col min="6" max="6" width="16.5703125" bestFit="1" customWidth="1"/>
    <col min="7" max="7" width="19.42578125" bestFit="1" customWidth="1"/>
    <col min="8" max="8" width="19.140625" bestFit="1" customWidth="1"/>
    <col min="9" max="9" width="19.5703125" bestFit="1" customWidth="1"/>
    <col min="10" max="10" width="20.42578125" bestFit="1" customWidth="1"/>
    <col min="11" max="11" width="21.42578125" bestFit="1" customWidth="1"/>
    <col min="12" max="12" width="19.5703125" bestFit="1" customWidth="1"/>
    <col min="13" max="13" width="18.42578125" bestFit="1" customWidth="1"/>
    <col min="14" max="14" width="21.42578125" bestFit="1" customWidth="1"/>
    <col min="15" max="15" width="19.5703125" bestFit="1" customWidth="1"/>
    <col min="16" max="16" width="21.42578125" bestFit="1" customWidth="1"/>
    <col min="17" max="19" width="20.42578125" bestFit="1" customWidth="1"/>
    <col min="20" max="20" width="19.85546875" bestFit="1" customWidth="1"/>
    <col min="21" max="21" width="20.42578125" bestFit="1" customWidth="1"/>
    <col min="22" max="22" width="19.85546875" bestFit="1" customWidth="1"/>
    <col min="23" max="23" width="20.42578125" bestFit="1" customWidth="1"/>
    <col min="24" max="24" width="18.42578125" bestFit="1" customWidth="1"/>
    <col min="25" max="25" width="20.42578125" bestFit="1" customWidth="1"/>
    <col min="26" max="26" width="19.42578125" bestFit="1" customWidth="1"/>
    <col min="27" max="27" width="14.140625" bestFit="1" customWidth="1"/>
    <col min="28" max="28" width="15.5703125" bestFit="1" customWidth="1"/>
    <col min="29" max="29" width="17.140625" bestFit="1" customWidth="1"/>
    <col min="30" max="30" width="19.85546875" bestFit="1" customWidth="1"/>
    <col min="31" max="31" width="19.5703125" bestFit="1" customWidth="1"/>
    <col min="32" max="32" width="19.42578125" bestFit="1" customWidth="1"/>
    <col min="33" max="33" width="21.42578125" bestFit="1" customWidth="1"/>
    <col min="34" max="34" width="20.42578125" bestFit="1" customWidth="1"/>
    <col min="35" max="35" width="14" bestFit="1" customWidth="1"/>
    <col min="36" max="37" width="20.42578125" bestFit="1" customWidth="1"/>
    <col min="38" max="38" width="18.42578125" bestFit="1" customWidth="1"/>
    <col min="39" max="40" width="20.42578125" bestFit="1" customWidth="1"/>
    <col min="41" max="41" width="16.42578125" bestFit="1" customWidth="1"/>
    <col min="42" max="42" width="20.42578125" bestFit="1" customWidth="1"/>
    <col min="43" max="43" width="16.5703125" bestFit="1" customWidth="1"/>
    <col min="44" max="44" width="19.42578125" bestFit="1" customWidth="1"/>
    <col min="45" max="45" width="20.42578125" bestFit="1" customWidth="1"/>
    <col min="46" max="46" width="19.42578125" bestFit="1" customWidth="1"/>
    <col min="47" max="47" width="20.42578125" bestFit="1" customWidth="1"/>
    <col min="48" max="48" width="15.42578125" bestFit="1" customWidth="1"/>
    <col min="49" max="49" width="16.42578125" bestFit="1" customWidth="1"/>
    <col min="50" max="50" width="18.5703125" bestFit="1" customWidth="1"/>
    <col min="51" max="52" width="19.42578125" bestFit="1" customWidth="1"/>
    <col min="53" max="53" width="17.85546875" bestFit="1" customWidth="1"/>
    <col min="54" max="54" width="16.5703125" bestFit="1" customWidth="1"/>
    <col min="55" max="55" width="19.42578125" bestFit="1" customWidth="1"/>
    <col min="56" max="56" width="14.5703125" bestFit="1" customWidth="1"/>
    <col min="57" max="57" width="15.5703125" bestFit="1" customWidth="1"/>
    <col min="58" max="58" width="15.42578125" bestFit="1" customWidth="1"/>
    <col min="59" max="59" width="19.42578125" bestFit="1" customWidth="1"/>
    <col min="60" max="60" width="16.5703125" bestFit="1" customWidth="1"/>
    <col min="61" max="61" width="19.140625" bestFit="1" customWidth="1"/>
    <col min="62" max="62" width="21.140625" bestFit="1" customWidth="1"/>
    <col min="63" max="63" width="21" bestFit="1" customWidth="1"/>
    <col min="64" max="64" width="21.140625" bestFit="1" customWidth="1"/>
    <col min="65" max="65" width="21" bestFit="1" customWidth="1"/>
    <col min="66" max="67" width="20.140625" bestFit="1" customWidth="1"/>
    <col min="68" max="68" width="20" bestFit="1" customWidth="1"/>
    <col min="69" max="70" width="19.140625" bestFit="1" customWidth="1"/>
    <col min="71" max="71" width="20.140625" bestFit="1" customWidth="1"/>
    <col min="72" max="72" width="21.140625" bestFit="1" customWidth="1"/>
    <col min="73" max="73" width="21" bestFit="1" customWidth="1"/>
    <col min="74" max="74" width="21.42578125" bestFit="1" customWidth="1"/>
    <col min="75" max="75" width="18.5703125" bestFit="1" customWidth="1"/>
    <col min="76" max="76" width="20.140625" bestFit="1" customWidth="1"/>
    <col min="77" max="77" width="17.5703125" bestFit="1" customWidth="1"/>
    <col min="78" max="78" width="17.85546875" bestFit="1" customWidth="1"/>
    <col min="79" max="79" width="19.140625" bestFit="1" customWidth="1"/>
    <col min="80" max="80" width="19.42578125" bestFit="1" customWidth="1"/>
    <col min="81" max="82" width="19.140625" bestFit="1" customWidth="1"/>
    <col min="83" max="84" width="19" bestFit="1" customWidth="1"/>
    <col min="85" max="85" width="17.5703125" bestFit="1" customWidth="1"/>
    <col min="86" max="86" width="19.42578125" bestFit="1" customWidth="1"/>
    <col min="87" max="87" width="19" bestFit="1" customWidth="1"/>
    <col min="88" max="88" width="17.85546875" bestFit="1" customWidth="1"/>
    <col min="89" max="89" width="19.42578125" bestFit="1" customWidth="1"/>
    <col min="90" max="90" width="21.140625" bestFit="1" customWidth="1"/>
    <col min="91" max="91" width="21" bestFit="1" customWidth="1"/>
    <col min="92" max="94" width="19.42578125" bestFit="1" customWidth="1"/>
    <col min="95" max="97" width="20.140625" bestFit="1" customWidth="1"/>
    <col min="98" max="98" width="20" bestFit="1" customWidth="1"/>
    <col min="99" max="99" width="20.140625" bestFit="1" customWidth="1"/>
    <col min="100" max="100" width="19" bestFit="1" customWidth="1"/>
    <col min="101" max="105" width="20.140625" bestFit="1" customWidth="1"/>
    <col min="106" max="106" width="20" bestFit="1" customWidth="1"/>
    <col min="107" max="107" width="20.140625" bestFit="1" customWidth="1"/>
    <col min="108" max="108" width="20.42578125" bestFit="1" customWidth="1"/>
    <col min="109" max="109" width="13" bestFit="1" customWidth="1"/>
    <col min="110" max="110" width="20.140625" bestFit="1" customWidth="1"/>
    <col min="111" max="111" width="20" bestFit="1" customWidth="1"/>
    <col min="112" max="113" width="20.140625" bestFit="1" customWidth="1"/>
    <col min="114" max="114" width="16.42578125" bestFit="1" customWidth="1"/>
    <col min="115" max="115" width="15.42578125" bestFit="1" customWidth="1"/>
    <col min="116" max="116" width="19.140625" bestFit="1" customWidth="1"/>
    <col min="117" max="117" width="19" bestFit="1" customWidth="1"/>
    <col min="118" max="119" width="19.140625" bestFit="1" customWidth="1"/>
    <col min="120" max="120" width="20.140625" bestFit="1" customWidth="1"/>
    <col min="121" max="121" width="20" bestFit="1" customWidth="1"/>
    <col min="122" max="122" width="21.140625" bestFit="1" customWidth="1"/>
    <col min="123" max="123" width="21" bestFit="1" customWidth="1"/>
    <col min="124" max="124" width="19.42578125" bestFit="1" customWidth="1"/>
    <col min="125" max="125" width="20.42578125" bestFit="1" customWidth="1"/>
    <col min="126" max="126" width="17.5703125" bestFit="1" customWidth="1"/>
    <col min="127" max="127" width="19.140625" bestFit="1" customWidth="1"/>
    <col min="128" max="128" width="14.42578125" bestFit="1" customWidth="1"/>
    <col min="129" max="129" width="19.140625" bestFit="1" customWidth="1"/>
    <col min="130" max="130" width="15.5703125" bestFit="1" customWidth="1"/>
    <col min="131" max="131" width="15" bestFit="1" customWidth="1"/>
    <col min="132" max="132" width="19.42578125" bestFit="1" customWidth="1"/>
    <col min="133" max="133" width="16.5703125" bestFit="1" customWidth="1"/>
    <col min="134" max="134" width="13.85546875" bestFit="1" customWidth="1"/>
    <col min="135" max="135" width="17.5703125" bestFit="1" customWidth="1"/>
    <col min="136" max="136" width="15.5703125" bestFit="1" customWidth="1"/>
    <col min="137" max="137" width="16.42578125" bestFit="1" customWidth="1"/>
    <col min="138" max="138" width="14" bestFit="1" customWidth="1"/>
    <col min="139" max="139" width="14.42578125" bestFit="1" customWidth="1"/>
    <col min="140" max="140" width="15" bestFit="1" customWidth="1"/>
    <col min="141" max="141" width="15.5703125" bestFit="1" customWidth="1"/>
    <col min="142" max="142" width="19.140625" bestFit="1" customWidth="1"/>
    <col min="143" max="143" width="16.42578125" bestFit="1" customWidth="1"/>
    <col min="144" max="144" width="19.42578125" bestFit="1" customWidth="1"/>
    <col min="145" max="145" width="19.140625" bestFit="1" customWidth="1"/>
    <col min="146" max="146" width="14" bestFit="1" customWidth="1"/>
    <col min="147" max="148" width="20.140625" bestFit="1" customWidth="1"/>
    <col min="149" max="149" width="19.42578125" bestFit="1" customWidth="1"/>
    <col min="150" max="150" width="15.42578125" bestFit="1" customWidth="1"/>
    <col min="151" max="151" width="13.85546875" bestFit="1" customWidth="1"/>
    <col min="152" max="152" width="19.42578125" bestFit="1" customWidth="1"/>
    <col min="153" max="153" width="15.5703125" bestFit="1" customWidth="1"/>
    <col min="154" max="154" width="17.85546875" bestFit="1" customWidth="1"/>
    <col min="155" max="155" width="15.5703125" bestFit="1" customWidth="1"/>
    <col min="156" max="156" width="14.5703125" bestFit="1" customWidth="1"/>
    <col min="157" max="157" width="13" bestFit="1" customWidth="1"/>
    <col min="158" max="158" width="20.42578125" bestFit="1" customWidth="1"/>
    <col min="159" max="159" width="19.42578125" bestFit="1" customWidth="1"/>
    <col min="160" max="160" width="20.42578125" bestFit="1" customWidth="1"/>
    <col min="161" max="161" width="20.5703125" bestFit="1" customWidth="1"/>
    <col min="162" max="162" width="20.140625" bestFit="1" customWidth="1"/>
    <col min="163" max="163" width="20.5703125" bestFit="1" customWidth="1"/>
    <col min="164" max="164" width="19.42578125" bestFit="1" customWidth="1"/>
    <col min="165" max="167" width="20.5703125" bestFit="1" customWidth="1"/>
    <col min="168" max="168" width="19.5703125" bestFit="1" customWidth="1"/>
    <col min="169" max="169" width="20.5703125" bestFit="1" customWidth="1"/>
    <col min="170" max="171" width="20.42578125" bestFit="1" customWidth="1"/>
    <col min="172" max="172" width="20.5703125" bestFit="1" customWidth="1"/>
    <col min="173" max="173" width="20.42578125" bestFit="1" customWidth="1"/>
    <col min="174" max="174" width="20.140625" bestFit="1" customWidth="1"/>
    <col min="175" max="175" width="20.42578125" bestFit="1" customWidth="1"/>
    <col min="176" max="176" width="18.140625" bestFit="1" customWidth="1"/>
    <col min="177" max="177" width="19" bestFit="1" customWidth="1"/>
    <col min="178" max="178" width="17.42578125" bestFit="1" customWidth="1"/>
    <col min="179" max="179" width="16.42578125" bestFit="1" customWidth="1"/>
    <col min="180" max="180" width="17.42578125" bestFit="1" customWidth="1"/>
    <col min="181" max="181" width="16.42578125" bestFit="1" customWidth="1"/>
    <col min="182" max="183" width="19" bestFit="1" customWidth="1"/>
    <col min="184" max="184" width="16.42578125" bestFit="1" customWidth="1"/>
    <col min="185" max="187" width="17.42578125" bestFit="1" customWidth="1"/>
    <col min="188" max="189" width="19" bestFit="1" customWidth="1"/>
    <col min="190" max="190" width="17.42578125" bestFit="1" customWidth="1"/>
    <col min="191" max="191" width="11.5703125" bestFit="1" customWidth="1"/>
    <col min="192" max="194" width="19" bestFit="1" customWidth="1"/>
    <col min="195" max="195" width="11.5703125" bestFit="1" customWidth="1"/>
    <col min="196" max="197" width="17.42578125" bestFit="1" customWidth="1"/>
    <col min="198" max="198" width="11.5703125" bestFit="1" customWidth="1"/>
    <col min="199" max="200" width="13.5703125" bestFit="1" customWidth="1"/>
    <col min="201" max="201" width="11.5703125" bestFit="1" customWidth="1"/>
    <col min="202" max="203" width="19" bestFit="1" customWidth="1"/>
    <col min="204" max="206" width="17.42578125" bestFit="1" customWidth="1"/>
    <col min="207" max="207" width="15.42578125" bestFit="1" customWidth="1"/>
    <col min="208" max="208" width="16" bestFit="1" customWidth="1"/>
    <col min="209" max="210" width="17" bestFit="1" customWidth="1"/>
    <col min="211" max="211" width="11.5703125" bestFit="1" customWidth="1"/>
    <col min="212" max="212" width="18.140625" bestFit="1" customWidth="1"/>
    <col min="213" max="213" width="17" bestFit="1" customWidth="1"/>
    <col min="214" max="214" width="16" bestFit="1" customWidth="1"/>
    <col min="215" max="215" width="18.140625" bestFit="1" customWidth="1"/>
    <col min="216" max="216" width="11.5703125" bestFit="1" customWidth="1"/>
    <col min="217" max="217" width="18.140625" bestFit="1" customWidth="1"/>
    <col min="218" max="218" width="19.5703125" bestFit="1" customWidth="1"/>
    <col min="219" max="219" width="11.5703125" bestFit="1" customWidth="1"/>
    <col min="220" max="220" width="16" bestFit="1" customWidth="1"/>
    <col min="221" max="221" width="18.140625" bestFit="1" customWidth="1"/>
    <col min="222" max="222" width="11.5703125" bestFit="1" customWidth="1"/>
    <col min="223" max="223" width="16" bestFit="1" customWidth="1"/>
    <col min="224" max="224" width="18.140625" bestFit="1" customWidth="1"/>
    <col min="225" max="226" width="11.5703125" bestFit="1" customWidth="1"/>
    <col min="227" max="228" width="17" bestFit="1" customWidth="1"/>
    <col min="229" max="229" width="14.42578125" bestFit="1" customWidth="1"/>
    <col min="230" max="230" width="16" bestFit="1" customWidth="1"/>
    <col min="231" max="231" width="11.5703125" bestFit="1" customWidth="1"/>
    <col min="232" max="232" width="16" bestFit="1" customWidth="1"/>
    <col min="233" max="234" width="17" bestFit="1" customWidth="1"/>
    <col min="235" max="235" width="18.140625" bestFit="1" customWidth="1"/>
    <col min="236" max="236" width="19.5703125" bestFit="1" customWidth="1"/>
    <col min="237" max="237" width="18.140625" bestFit="1" customWidth="1"/>
    <col min="238" max="240" width="19.5703125" bestFit="1" customWidth="1"/>
    <col min="241" max="241" width="11.5703125" bestFit="1" customWidth="1"/>
    <col min="242" max="242" width="17" bestFit="1" customWidth="1"/>
    <col min="243" max="243" width="11.5703125" bestFit="1" customWidth="1"/>
    <col min="244" max="244" width="19.5703125" bestFit="1" customWidth="1"/>
    <col min="245" max="245" width="15.42578125" bestFit="1" customWidth="1"/>
    <col min="246" max="246" width="19" bestFit="1" customWidth="1"/>
    <col min="247" max="248" width="17.42578125" bestFit="1" customWidth="1"/>
    <col min="249" max="250" width="15.42578125" bestFit="1" customWidth="1"/>
    <col min="251" max="251" width="17.42578125" bestFit="1" customWidth="1"/>
    <col min="252" max="252" width="16.42578125" bestFit="1" customWidth="1"/>
    <col min="253" max="253" width="19" bestFit="1" customWidth="1"/>
    <col min="254" max="254" width="17.42578125" bestFit="1" customWidth="1"/>
    <col min="255" max="255" width="18.140625" bestFit="1" customWidth="1"/>
    <col min="256" max="256" width="19.5703125" bestFit="1" customWidth="1"/>
    <col min="257" max="257" width="18.140625" bestFit="1" customWidth="1"/>
    <col min="258" max="258" width="16" bestFit="1" customWidth="1"/>
    <col min="259" max="259" width="17" bestFit="1" customWidth="1"/>
    <col min="260" max="261" width="19.5703125" bestFit="1" customWidth="1"/>
    <col min="262" max="262" width="11.5703125" bestFit="1" customWidth="1"/>
    <col min="263" max="263" width="17" bestFit="1" customWidth="1"/>
    <col min="264" max="264" width="16" bestFit="1" customWidth="1"/>
    <col min="265" max="266" width="17" bestFit="1" customWidth="1"/>
    <col min="267" max="267" width="13.5703125" bestFit="1" customWidth="1"/>
    <col min="268" max="268" width="18.140625" bestFit="1" customWidth="1"/>
    <col min="269" max="269" width="12.5703125" bestFit="1" customWidth="1"/>
    <col min="270" max="270" width="16.42578125" bestFit="1" customWidth="1"/>
    <col min="271" max="272" width="15.42578125" bestFit="1" customWidth="1"/>
    <col min="273" max="273" width="16.42578125" bestFit="1" customWidth="1"/>
    <col min="274" max="274" width="16" bestFit="1" customWidth="1"/>
    <col min="275" max="276" width="15.42578125" bestFit="1" customWidth="1"/>
    <col min="277" max="277" width="13.5703125" bestFit="1" customWidth="1"/>
    <col min="278" max="282" width="20" bestFit="1" customWidth="1"/>
    <col min="283" max="283" width="19" bestFit="1" customWidth="1"/>
    <col min="284" max="284" width="20" bestFit="1" customWidth="1"/>
    <col min="285" max="285" width="19" bestFit="1" customWidth="1"/>
    <col min="286" max="286" width="20" bestFit="1" customWidth="1"/>
    <col min="287" max="290" width="19" bestFit="1" customWidth="1"/>
    <col min="291" max="291" width="20" bestFit="1" customWidth="1"/>
    <col min="292" max="292" width="19" bestFit="1" customWidth="1"/>
    <col min="293" max="294" width="20" bestFit="1" customWidth="1"/>
    <col min="295" max="296" width="19" bestFit="1" customWidth="1"/>
    <col min="297" max="297" width="15.42578125" bestFit="1" customWidth="1"/>
    <col min="298" max="298" width="20" bestFit="1" customWidth="1"/>
    <col min="299" max="299" width="16.42578125" bestFit="1" customWidth="1"/>
    <col min="300" max="300" width="19" bestFit="1" customWidth="1"/>
    <col min="301" max="301" width="18.140625" bestFit="1" customWidth="1"/>
    <col min="302" max="303" width="17" bestFit="1" customWidth="1"/>
    <col min="304" max="305" width="17.42578125" bestFit="1" customWidth="1"/>
    <col min="306" max="306" width="18.140625" bestFit="1" customWidth="1"/>
    <col min="307" max="307" width="13.5703125" bestFit="1" customWidth="1"/>
    <col min="308" max="308" width="16.42578125" bestFit="1" customWidth="1"/>
    <col min="309" max="312" width="11.5703125" bestFit="1" customWidth="1"/>
    <col min="313" max="313" width="13.5703125" bestFit="1" customWidth="1"/>
    <col min="314" max="314" width="16" bestFit="1" customWidth="1"/>
    <col min="315" max="318" width="11.5703125" bestFit="1" customWidth="1"/>
  </cols>
  <sheetData>
    <row r="1" spans="1:319" x14ac:dyDescent="0.25">
      <c r="A1" s="90" t="s">
        <v>890</v>
      </c>
      <c r="B1" s="92" t="s">
        <v>1458</v>
      </c>
      <c r="C1" s="92" t="s">
        <v>1459</v>
      </c>
      <c r="D1" s="92" t="s">
        <v>464</v>
      </c>
      <c r="E1" s="92" t="s">
        <v>529</v>
      </c>
      <c r="F1" s="92" t="s">
        <v>463</v>
      </c>
      <c r="G1" s="92" t="s">
        <v>467</v>
      </c>
      <c r="H1" s="92" t="s">
        <v>462</v>
      </c>
      <c r="I1" s="92" t="s">
        <v>468</v>
      </c>
      <c r="J1" s="92" t="s">
        <v>461</v>
      </c>
      <c r="K1" s="92" t="s">
        <v>528</v>
      </c>
      <c r="L1" s="92" t="s">
        <v>502</v>
      </c>
      <c r="M1" s="92" t="s">
        <v>500</v>
      </c>
      <c r="N1" s="92" t="s">
        <v>544</v>
      </c>
      <c r="O1" s="92" t="s">
        <v>497</v>
      </c>
      <c r="P1" s="92" t="s">
        <v>543</v>
      </c>
      <c r="Q1" s="92" t="s">
        <v>542</v>
      </c>
      <c r="R1" s="92" t="s">
        <v>494</v>
      </c>
      <c r="S1" s="92" t="s">
        <v>491</v>
      </c>
      <c r="T1" s="92" t="s">
        <v>490</v>
      </c>
      <c r="U1" s="92" t="s">
        <v>489</v>
      </c>
      <c r="V1" s="92" t="s">
        <v>488</v>
      </c>
      <c r="W1" s="92" t="s">
        <v>557</v>
      </c>
      <c r="X1" s="92" t="s">
        <v>487</v>
      </c>
      <c r="Y1" s="92" t="s">
        <v>541</v>
      </c>
      <c r="Z1" s="92" t="s">
        <v>486</v>
      </c>
      <c r="AA1" s="92" t="s">
        <v>540</v>
      </c>
      <c r="AB1" s="92" t="s">
        <v>539</v>
      </c>
      <c r="AC1" s="92" t="s">
        <v>485</v>
      </c>
      <c r="AD1" s="92" t="s">
        <v>538</v>
      </c>
      <c r="AE1" s="92" t="s">
        <v>537</v>
      </c>
      <c r="AF1" s="92" t="s">
        <v>484</v>
      </c>
      <c r="AG1" s="92" t="s">
        <v>536</v>
      </c>
      <c r="AH1" s="92" t="s">
        <v>483</v>
      </c>
      <c r="AI1" s="92" t="s">
        <v>482</v>
      </c>
      <c r="AJ1" s="92" t="s">
        <v>481</v>
      </c>
      <c r="AK1" s="92" t="s">
        <v>480</v>
      </c>
      <c r="AL1" s="92" t="s">
        <v>479</v>
      </c>
      <c r="AM1" s="92" t="s">
        <v>478</v>
      </c>
      <c r="AN1" s="92" t="s">
        <v>477</v>
      </c>
      <c r="AO1" s="92" t="s">
        <v>476</v>
      </c>
      <c r="AP1" s="92" t="s">
        <v>475</v>
      </c>
      <c r="AQ1" s="92" t="s">
        <v>474</v>
      </c>
      <c r="AR1" s="92" t="s">
        <v>535</v>
      </c>
      <c r="AS1" s="92" t="s">
        <v>473</v>
      </c>
      <c r="AT1" s="92" t="s">
        <v>472</v>
      </c>
      <c r="AU1" s="92" t="s">
        <v>471</v>
      </c>
      <c r="AV1" s="92" t="s">
        <v>534</v>
      </c>
      <c r="AW1" s="92" t="s">
        <v>527</v>
      </c>
      <c r="AX1" s="92" t="s">
        <v>470</v>
      </c>
      <c r="AY1" s="92" t="s">
        <v>492</v>
      </c>
      <c r="AZ1" s="92" t="s">
        <v>493</v>
      </c>
      <c r="BA1" s="92" t="s">
        <v>495</v>
      </c>
      <c r="BB1" s="92" t="s">
        <v>496</v>
      </c>
      <c r="BC1" s="92" t="s">
        <v>526</v>
      </c>
      <c r="BD1" s="92" t="s">
        <v>532</v>
      </c>
      <c r="BE1" s="92" t="s">
        <v>469</v>
      </c>
      <c r="BF1" s="92" t="s">
        <v>498</v>
      </c>
      <c r="BG1" s="92" t="s">
        <v>499</v>
      </c>
      <c r="BH1" s="92" t="s">
        <v>558</v>
      </c>
      <c r="BI1" s="92" t="s">
        <v>545</v>
      </c>
      <c r="BJ1" s="92" t="s">
        <v>501</v>
      </c>
      <c r="BK1" s="92" t="s">
        <v>466</v>
      </c>
      <c r="BL1" s="92" t="s">
        <v>533</v>
      </c>
      <c r="BM1" s="92" t="s">
        <v>531</v>
      </c>
      <c r="BN1" s="92" t="s">
        <v>530</v>
      </c>
      <c r="BO1" s="92" t="s">
        <v>465</v>
      </c>
      <c r="BP1" s="92" t="s">
        <v>525</v>
      </c>
      <c r="BQ1" s="92" t="s">
        <v>522</v>
      </c>
      <c r="BR1" s="92" t="s">
        <v>505</v>
      </c>
      <c r="BS1" s="92" t="s">
        <v>512</v>
      </c>
      <c r="BT1" s="92" t="s">
        <v>524</v>
      </c>
      <c r="BU1" s="92" t="s">
        <v>552</v>
      </c>
      <c r="BV1" s="92" t="s">
        <v>517</v>
      </c>
      <c r="BW1" s="92" t="s">
        <v>521</v>
      </c>
      <c r="BX1" s="92" t="s">
        <v>553</v>
      </c>
      <c r="BY1" s="92" t="s">
        <v>554</v>
      </c>
      <c r="BZ1" s="92" t="s">
        <v>513</v>
      </c>
      <c r="CA1" s="92" t="s">
        <v>506</v>
      </c>
      <c r="CB1" s="92" t="s">
        <v>547</v>
      </c>
      <c r="CC1" s="92" t="s">
        <v>516</v>
      </c>
      <c r="CD1" s="92" t="s">
        <v>550</v>
      </c>
      <c r="CE1" s="92" t="s">
        <v>518</v>
      </c>
      <c r="CF1" s="92" t="s">
        <v>507</v>
      </c>
      <c r="CG1" s="92" t="s">
        <v>508</v>
      </c>
      <c r="CH1" s="92" t="s">
        <v>511</v>
      </c>
      <c r="CI1" s="92" t="s">
        <v>504</v>
      </c>
      <c r="CJ1" s="92" t="s">
        <v>546</v>
      </c>
      <c r="CK1" s="92" t="s">
        <v>549</v>
      </c>
      <c r="CL1" s="92" t="s">
        <v>523</v>
      </c>
      <c r="CM1" s="92" t="s">
        <v>515</v>
      </c>
      <c r="CN1" s="92" t="s">
        <v>555</v>
      </c>
      <c r="CO1" s="92" t="s">
        <v>551</v>
      </c>
      <c r="CP1" s="92" t="s">
        <v>503</v>
      </c>
      <c r="CQ1" s="92" t="s">
        <v>556</v>
      </c>
      <c r="CR1" s="92" t="s">
        <v>509</v>
      </c>
      <c r="CS1" s="92" t="s">
        <v>510</v>
      </c>
      <c r="CT1" s="92" t="s">
        <v>514</v>
      </c>
      <c r="CU1" s="92" t="s">
        <v>519</v>
      </c>
      <c r="CV1" s="92" t="s">
        <v>520</v>
      </c>
      <c r="CW1" s="92" t="s">
        <v>548</v>
      </c>
      <c r="CX1" s="92" t="s">
        <v>414</v>
      </c>
      <c r="CY1" s="92" t="s">
        <v>454</v>
      </c>
      <c r="CZ1" s="92" t="s">
        <v>441</v>
      </c>
      <c r="DA1" s="92" t="s">
        <v>451</v>
      </c>
      <c r="DB1" s="92" t="s">
        <v>440</v>
      </c>
      <c r="DC1" s="92" t="s">
        <v>459</v>
      </c>
      <c r="DD1" s="92" t="s">
        <v>412</v>
      </c>
      <c r="DE1" s="92" t="s">
        <v>443</v>
      </c>
      <c r="DF1" s="92" t="s">
        <v>445</v>
      </c>
      <c r="DG1" s="92" t="s">
        <v>410</v>
      </c>
      <c r="DH1" s="92" t="s">
        <v>457</v>
      </c>
      <c r="DI1" s="92" t="s">
        <v>425</v>
      </c>
      <c r="DJ1" s="92" t="s">
        <v>452</v>
      </c>
      <c r="DK1" s="92" t="s">
        <v>439</v>
      </c>
      <c r="DL1" s="92" t="s">
        <v>433</v>
      </c>
      <c r="DM1" s="92" t="s">
        <v>431</v>
      </c>
      <c r="DN1" s="92" t="s">
        <v>450</v>
      </c>
      <c r="DO1" s="92" t="s">
        <v>415</v>
      </c>
      <c r="DP1" s="92" t="s">
        <v>411</v>
      </c>
      <c r="DQ1" s="92" t="s">
        <v>436</v>
      </c>
      <c r="DR1" s="92" t="s">
        <v>409</v>
      </c>
      <c r="DS1" s="92" t="s">
        <v>435</v>
      </c>
      <c r="DT1" s="92" t="s">
        <v>453</v>
      </c>
      <c r="DU1" s="92" t="s">
        <v>449</v>
      </c>
      <c r="DV1" s="92" t="s">
        <v>421</v>
      </c>
      <c r="DW1" s="92" t="s">
        <v>423</v>
      </c>
      <c r="DX1" s="92" t="s">
        <v>418</v>
      </c>
      <c r="DY1" s="92" t="s">
        <v>426</v>
      </c>
      <c r="DZ1" s="92" t="s">
        <v>430</v>
      </c>
      <c r="EA1" s="92" t="s">
        <v>458</v>
      </c>
      <c r="EB1" s="92" t="s">
        <v>406</v>
      </c>
      <c r="EC1" s="92" t="s">
        <v>424</v>
      </c>
      <c r="ED1" s="92" t="s">
        <v>442</v>
      </c>
      <c r="EE1" s="92" t="s">
        <v>413</v>
      </c>
      <c r="EF1" s="92" t="s">
        <v>446</v>
      </c>
      <c r="EG1" s="92" t="s">
        <v>456</v>
      </c>
      <c r="EH1" s="92" t="s">
        <v>419</v>
      </c>
      <c r="EI1" s="92" t="s">
        <v>460</v>
      </c>
      <c r="EJ1" s="92" t="s">
        <v>432</v>
      </c>
      <c r="EK1" s="92" t="s">
        <v>427</v>
      </c>
      <c r="EL1" s="92" t="s">
        <v>447</v>
      </c>
      <c r="EM1" s="92" t="s">
        <v>429</v>
      </c>
      <c r="EN1" s="92" t="s">
        <v>408</v>
      </c>
      <c r="EO1" s="92" t="s">
        <v>407</v>
      </c>
      <c r="EP1" s="92" t="s">
        <v>420</v>
      </c>
      <c r="EQ1" s="92" t="s">
        <v>422</v>
      </c>
      <c r="ER1" s="92" t="s">
        <v>417</v>
      </c>
      <c r="ES1" s="92" t="s">
        <v>437</v>
      </c>
      <c r="ET1" s="92" t="s">
        <v>444</v>
      </c>
      <c r="EU1" s="92" t="s">
        <v>438</v>
      </c>
      <c r="EV1" s="92" t="s">
        <v>448</v>
      </c>
      <c r="EW1" s="92" t="s">
        <v>434</v>
      </c>
      <c r="EX1" s="92" t="s">
        <v>455</v>
      </c>
      <c r="EY1" s="92" t="s">
        <v>428</v>
      </c>
      <c r="EZ1" s="92" t="s">
        <v>416</v>
      </c>
      <c r="FA1" s="92" t="s">
        <v>1445</v>
      </c>
      <c r="FB1" s="92" t="s">
        <v>1453</v>
      </c>
      <c r="FC1" s="92" t="s">
        <v>1441</v>
      </c>
      <c r="FD1" s="92" t="s">
        <v>1440</v>
      </c>
      <c r="FE1" s="92" t="s">
        <v>1455</v>
      </c>
      <c r="FF1" s="92" t="s">
        <v>1454</v>
      </c>
      <c r="FG1" s="92" t="s">
        <v>1457</v>
      </c>
      <c r="FH1" s="92" t="s">
        <v>1447</v>
      </c>
      <c r="FI1" s="92" t="s">
        <v>1442</v>
      </c>
      <c r="FJ1" s="92" t="s">
        <v>1439</v>
      </c>
      <c r="FK1" s="92" t="s">
        <v>1456</v>
      </c>
      <c r="FL1" s="92" t="s">
        <v>1460</v>
      </c>
      <c r="FM1" s="92" t="s">
        <v>1444</v>
      </c>
      <c r="FN1" s="92" t="s">
        <v>1451</v>
      </c>
      <c r="FO1" s="92" t="s">
        <v>1450</v>
      </c>
      <c r="FP1" s="92" t="s">
        <v>1446</v>
      </c>
      <c r="FQ1" s="92" t="s">
        <v>1448</v>
      </c>
      <c r="FR1" s="92" t="s">
        <v>1449</v>
      </c>
      <c r="FS1" s="92" t="s">
        <v>1443</v>
      </c>
      <c r="FT1" s="92" t="s">
        <v>1452</v>
      </c>
    </row>
    <row r="2" spans="1:319" x14ac:dyDescent="0.25">
      <c r="A2" s="91">
        <v>202212</v>
      </c>
      <c r="B2" s="93">
        <v>70814</v>
      </c>
      <c r="C2" s="94" t="s">
        <v>1464</v>
      </c>
      <c r="D2" s="93"/>
      <c r="E2" s="93"/>
      <c r="F2" s="93">
        <v>777974</v>
      </c>
      <c r="G2" s="93">
        <v>137956920</v>
      </c>
      <c r="H2" s="93"/>
      <c r="I2" s="93">
        <v>3539432</v>
      </c>
      <c r="J2" s="93">
        <v>6149393</v>
      </c>
      <c r="K2" s="93"/>
      <c r="L2" s="93"/>
      <c r="M2" s="93"/>
      <c r="N2" s="93"/>
      <c r="O2" s="93"/>
      <c r="P2" s="93"/>
      <c r="Q2" s="93">
        <v>82635</v>
      </c>
      <c r="R2" s="93">
        <v>4269</v>
      </c>
      <c r="S2" s="93"/>
      <c r="T2" s="93">
        <v>20533864</v>
      </c>
      <c r="U2" s="93">
        <v>13595008</v>
      </c>
      <c r="V2" s="93"/>
      <c r="W2" s="93"/>
      <c r="X2" s="93"/>
      <c r="Y2" s="93"/>
      <c r="Z2" s="93">
        <v>244</v>
      </c>
      <c r="AA2" s="93"/>
      <c r="AB2" s="93"/>
      <c r="AC2" s="93"/>
      <c r="AD2" s="93"/>
      <c r="AE2" s="93"/>
      <c r="AF2" s="93"/>
      <c r="AG2" s="93"/>
      <c r="AH2" s="93"/>
      <c r="AI2" s="93">
        <v>0</v>
      </c>
      <c r="AJ2" s="93">
        <v>865826</v>
      </c>
      <c r="AK2" s="93">
        <v>7169</v>
      </c>
      <c r="AL2" s="93">
        <v>43960750</v>
      </c>
      <c r="AM2" s="93"/>
      <c r="AN2" s="93">
        <v>110376238</v>
      </c>
      <c r="AO2" s="93"/>
      <c r="AP2" s="93">
        <v>101727359</v>
      </c>
      <c r="AQ2" s="93">
        <v>8648879</v>
      </c>
      <c r="AR2" s="93">
        <v>20395</v>
      </c>
      <c r="AS2" s="93">
        <v>8705518</v>
      </c>
      <c r="AT2" s="93">
        <v>124969037</v>
      </c>
      <c r="AU2" s="93">
        <v>308504</v>
      </c>
      <c r="AV2" s="93"/>
      <c r="AW2" s="93">
        <v>53940143</v>
      </c>
      <c r="AX2" s="93"/>
      <c r="AY2" s="93">
        <v>111065525</v>
      </c>
      <c r="AZ2" s="93">
        <v>13594949</v>
      </c>
      <c r="BA2" s="93">
        <v>221532</v>
      </c>
      <c r="BB2" s="93">
        <v>110843992</v>
      </c>
      <c r="BC2" s="93">
        <v>3826466</v>
      </c>
      <c r="BD2" s="93"/>
      <c r="BE2" s="93">
        <v>236667</v>
      </c>
      <c r="BF2" s="93">
        <v>110376238</v>
      </c>
      <c r="BG2" s="93">
        <v>86904</v>
      </c>
      <c r="BH2" s="93"/>
      <c r="BI2" s="93"/>
      <c r="BJ2" s="93">
        <v>8648879</v>
      </c>
      <c r="BK2" s="93">
        <v>60</v>
      </c>
      <c r="BL2" s="93"/>
      <c r="BM2" s="93"/>
      <c r="BN2" s="93"/>
      <c r="BO2" s="93">
        <v>6149393</v>
      </c>
      <c r="BP2" s="93">
        <v>20533864</v>
      </c>
      <c r="BQ2" s="93">
        <v>31598</v>
      </c>
      <c r="BR2" s="93">
        <v>240658</v>
      </c>
      <c r="BS2" s="93">
        <v>137956919</v>
      </c>
      <c r="BT2" s="93"/>
      <c r="BU2" s="93"/>
      <c r="BV2" s="93"/>
      <c r="BW2" s="93"/>
      <c r="BX2" s="93"/>
      <c r="BY2" s="93"/>
      <c r="BZ2" s="93"/>
      <c r="CA2" s="93"/>
      <c r="CB2" s="93"/>
      <c r="CC2" s="93">
        <v>209427</v>
      </c>
      <c r="CD2" s="93"/>
      <c r="CE2" s="93">
        <v>209427</v>
      </c>
      <c r="CF2" s="93"/>
      <c r="CG2" s="93">
        <v>0</v>
      </c>
      <c r="CH2" s="93">
        <v>394975</v>
      </c>
      <c r="CI2" s="93">
        <v>0</v>
      </c>
      <c r="CJ2" s="93"/>
      <c r="CK2" s="93"/>
      <c r="CL2" s="93">
        <v>3302765</v>
      </c>
      <c r="CM2" s="93"/>
      <c r="CN2" s="93"/>
      <c r="CO2" s="93"/>
      <c r="CP2" s="93">
        <v>80438</v>
      </c>
      <c r="CQ2" s="93"/>
      <c r="CR2" s="93"/>
      <c r="CS2" s="93">
        <v>0</v>
      </c>
      <c r="CT2" s="93">
        <v>240658</v>
      </c>
      <c r="CU2" s="93">
        <v>185548</v>
      </c>
      <c r="CV2" s="93"/>
      <c r="CW2" s="93"/>
      <c r="CX2" s="93">
        <v>-38765</v>
      </c>
      <c r="CY2" s="93"/>
      <c r="CZ2" s="93">
        <v>5338379</v>
      </c>
      <c r="DA2" s="93"/>
      <c r="DB2" s="93">
        <v>5338379</v>
      </c>
      <c r="DC2" s="93"/>
      <c r="DD2" s="93"/>
      <c r="DE2" s="93">
        <v>-2739030</v>
      </c>
      <c r="DF2" s="93"/>
      <c r="DG2" s="93">
        <v>13371</v>
      </c>
      <c r="DH2" s="93"/>
      <c r="DI2" s="93">
        <v>2716057</v>
      </c>
      <c r="DJ2" s="93"/>
      <c r="DK2" s="93">
        <v>-79256</v>
      </c>
      <c r="DL2" s="93">
        <v>-19798817</v>
      </c>
      <c r="DM2" s="93">
        <v>-17603400</v>
      </c>
      <c r="DN2" s="93"/>
      <c r="DO2" s="93"/>
      <c r="DP2" s="93"/>
      <c r="DQ2" s="93">
        <v>10323168</v>
      </c>
      <c r="DR2" s="93">
        <v>-2361403</v>
      </c>
      <c r="DS2" s="93">
        <v>10323168</v>
      </c>
      <c r="DT2" s="93"/>
      <c r="DU2" s="93">
        <v>-3795802</v>
      </c>
      <c r="DV2" s="93">
        <v>-136638</v>
      </c>
      <c r="DW2" s="93"/>
      <c r="DX2" s="93"/>
      <c r="DY2" s="93">
        <v>-2777794</v>
      </c>
      <c r="DZ2" s="93"/>
      <c r="EA2" s="93"/>
      <c r="EB2" s="93"/>
      <c r="EC2" s="93">
        <v>739450</v>
      </c>
      <c r="ED2" s="93">
        <v>-79256</v>
      </c>
      <c r="EE2" s="93"/>
      <c r="EF2" s="93"/>
      <c r="EG2" s="93"/>
      <c r="EH2" s="93"/>
      <c r="EI2" s="93"/>
      <c r="EJ2" s="93">
        <v>49578</v>
      </c>
      <c r="EK2" s="93"/>
      <c r="EL2" s="93"/>
      <c r="EM2" s="93"/>
      <c r="EN2" s="93">
        <v>416391</v>
      </c>
      <c r="EO2" s="93"/>
      <c r="EP2" s="93"/>
      <c r="EQ2" s="93"/>
      <c r="ER2" s="93"/>
      <c r="ES2" s="93"/>
      <c r="ET2" s="93"/>
      <c r="EU2" s="93">
        <v>2322638</v>
      </c>
      <c r="EV2" s="93">
        <v>-3795802</v>
      </c>
      <c r="EW2" s="93">
        <v>553587</v>
      </c>
      <c r="EX2" s="93"/>
      <c r="EY2" s="93">
        <v>-1972</v>
      </c>
      <c r="EZ2" s="93">
        <v>1717490</v>
      </c>
      <c r="FA2" s="93">
        <v>5271068</v>
      </c>
      <c r="FB2" s="93">
        <v>3826466</v>
      </c>
      <c r="FC2" s="93">
        <v>120699407</v>
      </c>
      <c r="FD2" s="93">
        <v>0</v>
      </c>
      <c r="FE2" s="93">
        <v>0</v>
      </c>
      <c r="FF2" s="93">
        <v>110376239</v>
      </c>
      <c r="FG2" s="93">
        <v>0</v>
      </c>
      <c r="FH2" s="93">
        <v>-3650584</v>
      </c>
      <c r="FI2" s="93">
        <v>-17019121</v>
      </c>
      <c r="FJ2" s="93">
        <v>120699407</v>
      </c>
      <c r="FK2" s="93">
        <v>110376239</v>
      </c>
      <c r="FL2" s="93">
        <v>0</v>
      </c>
      <c r="FM2" s="93">
        <v>100300933</v>
      </c>
      <c r="FN2" s="93">
        <v>106268224</v>
      </c>
      <c r="FO2" s="93">
        <v>1153824</v>
      </c>
      <c r="FP2" s="93">
        <v>2942795</v>
      </c>
      <c r="FQ2" s="93">
        <v>-74768</v>
      </c>
      <c r="FR2" s="93">
        <v>324956</v>
      </c>
      <c r="FS2" s="93">
        <v>-3379353</v>
      </c>
      <c r="FT2" s="93">
        <v>281549</v>
      </c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52"/>
    </row>
    <row r="3" spans="1:319" x14ac:dyDescent="0.25">
      <c r="A3" s="91">
        <v>202212</v>
      </c>
      <c r="B3" s="93">
        <v>71071</v>
      </c>
      <c r="C3" s="94" t="s">
        <v>905</v>
      </c>
      <c r="D3" s="93">
        <v>0</v>
      </c>
      <c r="E3" s="93">
        <v>0</v>
      </c>
      <c r="F3" s="93">
        <v>562718</v>
      </c>
      <c r="G3" s="93">
        <v>112556713</v>
      </c>
      <c r="H3" s="93">
        <v>0</v>
      </c>
      <c r="I3" s="93">
        <v>3491832</v>
      </c>
      <c r="J3" s="93">
        <v>62061</v>
      </c>
      <c r="K3" s="93">
        <v>0</v>
      </c>
      <c r="L3" s="93">
        <v>0</v>
      </c>
      <c r="M3" s="93">
        <v>0</v>
      </c>
      <c r="N3" s="93">
        <v>0</v>
      </c>
      <c r="O3" s="93">
        <v>0</v>
      </c>
      <c r="P3" s="93">
        <v>0</v>
      </c>
      <c r="Q3" s="93">
        <v>0</v>
      </c>
      <c r="R3" s="93">
        <v>22143</v>
      </c>
      <c r="S3" s="93">
        <v>0</v>
      </c>
      <c r="T3" s="93">
        <v>10607021</v>
      </c>
      <c r="U3" s="93">
        <v>42089870</v>
      </c>
      <c r="V3" s="93">
        <v>206494</v>
      </c>
      <c r="W3" s="93">
        <v>0</v>
      </c>
      <c r="X3" s="93">
        <v>0</v>
      </c>
      <c r="Y3" s="93">
        <v>0</v>
      </c>
      <c r="Z3" s="93">
        <v>0</v>
      </c>
      <c r="AA3" s="93">
        <v>0</v>
      </c>
      <c r="AB3" s="93">
        <v>0</v>
      </c>
      <c r="AC3" s="93">
        <v>0</v>
      </c>
      <c r="AD3" s="93">
        <v>0</v>
      </c>
      <c r="AE3" s="93">
        <v>0</v>
      </c>
      <c r="AF3" s="93">
        <v>0</v>
      </c>
      <c r="AG3" s="93">
        <v>0</v>
      </c>
      <c r="AH3" s="93">
        <v>0</v>
      </c>
      <c r="AI3" s="93">
        <v>4103195</v>
      </c>
      <c r="AJ3" s="93">
        <v>7231001</v>
      </c>
      <c r="AK3" s="93">
        <v>258537</v>
      </c>
      <c r="AL3" s="93">
        <v>16353090</v>
      </c>
      <c r="AM3" s="93">
        <v>0</v>
      </c>
      <c r="AN3" s="93">
        <v>94629819</v>
      </c>
      <c r="AO3" s="93">
        <v>23762</v>
      </c>
      <c r="AP3" s="93">
        <v>94423326</v>
      </c>
      <c r="AQ3" s="93">
        <v>0</v>
      </c>
      <c r="AR3" s="93">
        <v>15137</v>
      </c>
      <c r="AS3" s="93">
        <v>0</v>
      </c>
      <c r="AT3" s="93">
        <v>108729169</v>
      </c>
      <c r="AU3" s="93">
        <v>0</v>
      </c>
      <c r="AV3" s="93">
        <v>0</v>
      </c>
      <c r="AW3" s="93">
        <v>70235132</v>
      </c>
      <c r="AX3" s="93">
        <v>2155867</v>
      </c>
      <c r="AY3" s="93">
        <v>66639299</v>
      </c>
      <c r="AZ3" s="93">
        <v>23331721</v>
      </c>
      <c r="BA3" s="93">
        <v>3372990</v>
      </c>
      <c r="BB3" s="93">
        <v>63066309</v>
      </c>
      <c r="BC3" s="93">
        <v>6889007</v>
      </c>
      <c r="BD3" s="93">
        <v>0</v>
      </c>
      <c r="BE3" s="93">
        <v>917429</v>
      </c>
      <c r="BF3" s="93">
        <v>94423326</v>
      </c>
      <c r="BG3" s="93">
        <v>22143</v>
      </c>
      <c r="BH3" s="93">
        <v>0</v>
      </c>
      <c r="BI3" s="93">
        <v>0</v>
      </c>
      <c r="BJ3" s="93">
        <v>0</v>
      </c>
      <c r="BK3" s="93">
        <v>13068629</v>
      </c>
      <c r="BL3" s="93">
        <v>0</v>
      </c>
      <c r="BM3" s="93">
        <v>0</v>
      </c>
      <c r="BN3" s="93">
        <v>0</v>
      </c>
      <c r="BO3" s="93">
        <v>62061</v>
      </c>
      <c r="BP3" s="93">
        <v>-165154</v>
      </c>
      <c r="BQ3" s="93">
        <v>3049</v>
      </c>
      <c r="BR3" s="93">
        <v>225236</v>
      </c>
      <c r="BS3" s="93">
        <v>112556713</v>
      </c>
      <c r="BT3" s="93">
        <v>0</v>
      </c>
      <c r="BU3" s="93">
        <v>0</v>
      </c>
      <c r="BV3" s="93">
        <v>0</v>
      </c>
      <c r="BW3" s="93">
        <v>10772175</v>
      </c>
      <c r="BX3" s="93">
        <v>946097</v>
      </c>
      <c r="BY3" s="93">
        <v>0</v>
      </c>
      <c r="BZ3" s="93">
        <v>0</v>
      </c>
      <c r="CA3" s="93">
        <v>4789021</v>
      </c>
      <c r="CB3" s="93">
        <v>0</v>
      </c>
      <c r="CC3" s="93">
        <v>8972</v>
      </c>
      <c r="CD3" s="93">
        <v>0</v>
      </c>
      <c r="CE3" s="93">
        <v>8972</v>
      </c>
      <c r="CF3" s="93">
        <v>0</v>
      </c>
      <c r="CG3" s="93">
        <v>45561</v>
      </c>
      <c r="CH3" s="93">
        <v>73197</v>
      </c>
      <c r="CI3" s="93">
        <v>0</v>
      </c>
      <c r="CJ3" s="93">
        <v>0</v>
      </c>
      <c r="CK3" s="93">
        <v>0</v>
      </c>
      <c r="CL3" s="93">
        <v>2574404</v>
      </c>
      <c r="CM3" s="93">
        <v>23762</v>
      </c>
      <c r="CN3" s="93">
        <v>200000</v>
      </c>
      <c r="CO3" s="93">
        <v>5983154</v>
      </c>
      <c r="CP3" s="93">
        <v>2306551</v>
      </c>
      <c r="CQ3" s="93">
        <v>0</v>
      </c>
      <c r="CR3" s="93">
        <v>0</v>
      </c>
      <c r="CS3" s="93">
        <v>3469678</v>
      </c>
      <c r="CT3" s="93">
        <v>179674</v>
      </c>
      <c r="CU3" s="93">
        <v>64225</v>
      </c>
      <c r="CV3" s="93">
        <v>63974</v>
      </c>
      <c r="CW3" s="93">
        <v>0</v>
      </c>
      <c r="CX3" s="93">
        <v>-195234</v>
      </c>
      <c r="CY3" s="93"/>
      <c r="CZ3" s="93">
        <v>3150593</v>
      </c>
      <c r="DA3" s="93">
        <v>0</v>
      </c>
      <c r="DB3" s="93">
        <v>3150593</v>
      </c>
      <c r="DC3" s="93">
        <v>0</v>
      </c>
      <c r="DD3" s="93">
        <v>0</v>
      </c>
      <c r="DE3" s="93">
        <v>-1120778</v>
      </c>
      <c r="DF3" s="93"/>
      <c r="DG3" s="93">
        <v>0</v>
      </c>
      <c r="DH3" s="93"/>
      <c r="DI3" s="93">
        <v>2012135</v>
      </c>
      <c r="DJ3" s="93"/>
      <c r="DK3" s="93">
        <v>-31918</v>
      </c>
      <c r="DL3" s="93">
        <v>-9672525</v>
      </c>
      <c r="DM3" s="93">
        <v>-12911676</v>
      </c>
      <c r="DN3" s="93"/>
      <c r="DO3" s="93">
        <v>0</v>
      </c>
      <c r="DP3" s="93">
        <v>0</v>
      </c>
      <c r="DQ3" s="93">
        <v>9550597</v>
      </c>
      <c r="DR3" s="93">
        <v>-1143044</v>
      </c>
      <c r="DS3" s="93">
        <v>9550597</v>
      </c>
      <c r="DT3" s="93"/>
      <c r="DU3" s="93">
        <v>-2908654</v>
      </c>
      <c r="DV3" s="93">
        <v>-120113</v>
      </c>
      <c r="DW3" s="93">
        <v>6258</v>
      </c>
      <c r="DX3" s="93"/>
      <c r="DY3" s="93">
        <v>-1316012</v>
      </c>
      <c r="DZ3" s="93"/>
      <c r="EA3" s="93"/>
      <c r="EB3" s="93">
        <v>0</v>
      </c>
      <c r="EC3" s="93">
        <v>-3570</v>
      </c>
      <c r="ED3" s="93">
        <v>-31918</v>
      </c>
      <c r="EE3" s="93"/>
      <c r="EF3" s="93"/>
      <c r="EG3" s="93"/>
      <c r="EH3" s="93"/>
      <c r="EI3" s="93"/>
      <c r="EJ3" s="93">
        <v>101870</v>
      </c>
      <c r="EK3" s="93">
        <v>0</v>
      </c>
      <c r="EL3" s="93"/>
      <c r="EM3" s="93"/>
      <c r="EN3" s="93">
        <v>172968</v>
      </c>
      <c r="EO3" s="93"/>
      <c r="EP3" s="93">
        <v>0</v>
      </c>
      <c r="EQ3" s="93">
        <v>0</v>
      </c>
      <c r="ER3" s="93"/>
      <c r="ES3" s="93"/>
      <c r="ET3" s="93">
        <v>-6808</v>
      </c>
      <c r="EU3" s="93">
        <v>947810</v>
      </c>
      <c r="EV3" s="93">
        <v>-2902396</v>
      </c>
      <c r="EW3" s="93">
        <v>-6516645</v>
      </c>
      <c r="EX3" s="93"/>
      <c r="EY3" s="93">
        <v>-15</v>
      </c>
      <c r="EZ3" s="93">
        <v>3295752</v>
      </c>
      <c r="FA3" s="93">
        <v>3150593</v>
      </c>
      <c r="FB3" s="93">
        <v>6889007</v>
      </c>
      <c r="FC3" s="93">
        <v>104173607</v>
      </c>
      <c r="FD3" s="93">
        <v>199686</v>
      </c>
      <c r="FE3" s="93">
        <v>-206494</v>
      </c>
      <c r="FF3" s="93">
        <v>94629821</v>
      </c>
      <c r="FG3" s="93">
        <v>-98927</v>
      </c>
      <c r="FH3" s="93">
        <v>-2908654</v>
      </c>
      <c r="FI3" s="93">
        <v>-18253120</v>
      </c>
      <c r="FJ3" s="93">
        <v>103973922</v>
      </c>
      <c r="FK3" s="93">
        <v>94423327</v>
      </c>
      <c r="FL3" s="93">
        <v>0</v>
      </c>
      <c r="FM3" s="93">
        <v>84560146</v>
      </c>
      <c r="FN3" s="93">
        <v>87621291</v>
      </c>
      <c r="FO3" s="93">
        <v>27969</v>
      </c>
      <c r="FP3" s="93">
        <v>3019245</v>
      </c>
      <c r="FQ3" s="93">
        <v>-37996</v>
      </c>
      <c r="FR3" s="93">
        <v>-190012</v>
      </c>
      <c r="FS3" s="93">
        <v>-1360341</v>
      </c>
      <c r="FT3" s="93">
        <v>218450</v>
      </c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52"/>
    </row>
    <row r="4" spans="1:319" x14ac:dyDescent="0.25">
      <c r="A4" s="91">
        <v>202212</v>
      </c>
      <c r="B4" s="93">
        <v>70807</v>
      </c>
      <c r="C4" s="94" t="s">
        <v>1462</v>
      </c>
      <c r="D4" s="93">
        <v>770000</v>
      </c>
      <c r="E4" s="93"/>
      <c r="F4" s="93">
        <v>1162561</v>
      </c>
      <c r="G4" s="93">
        <v>143887083</v>
      </c>
      <c r="H4" s="93"/>
      <c r="I4" s="93">
        <v>4316298</v>
      </c>
      <c r="J4" s="93">
        <v>6578465</v>
      </c>
      <c r="K4" s="93"/>
      <c r="L4" s="93">
        <v>2308951</v>
      </c>
      <c r="M4" s="93">
        <v>4316298</v>
      </c>
      <c r="N4" s="93"/>
      <c r="O4" s="93"/>
      <c r="P4" s="93"/>
      <c r="Q4" s="93"/>
      <c r="R4" s="93">
        <v>329</v>
      </c>
      <c r="S4" s="93"/>
      <c r="T4" s="93">
        <v>1655895</v>
      </c>
      <c r="U4" s="93">
        <v>68866300</v>
      </c>
      <c r="V4" s="93"/>
      <c r="W4" s="93"/>
      <c r="X4" s="93"/>
      <c r="Y4" s="93"/>
      <c r="Z4" s="93"/>
      <c r="AA4" s="93"/>
      <c r="AB4" s="93"/>
      <c r="AC4" s="93"/>
      <c r="AD4" s="93">
        <v>602</v>
      </c>
      <c r="AE4" s="93"/>
      <c r="AF4" s="93">
        <v>602</v>
      </c>
      <c r="AG4" s="93"/>
      <c r="AH4" s="93"/>
      <c r="AI4" s="93">
        <v>220183</v>
      </c>
      <c r="AJ4" s="93">
        <v>4185855</v>
      </c>
      <c r="AK4" s="93"/>
      <c r="AL4" s="93">
        <v>31165444</v>
      </c>
      <c r="AM4" s="93"/>
      <c r="AN4" s="93">
        <v>131466868</v>
      </c>
      <c r="AO4" s="93"/>
      <c r="AP4" s="93">
        <v>127504276</v>
      </c>
      <c r="AQ4" s="93">
        <v>3962592</v>
      </c>
      <c r="AR4" s="93">
        <v>26630</v>
      </c>
      <c r="AS4" s="93">
        <v>3962592</v>
      </c>
      <c r="AT4" s="93">
        <v>134342300</v>
      </c>
      <c r="AU4" s="93">
        <v>1436237</v>
      </c>
      <c r="AV4" s="93">
        <v>127700</v>
      </c>
      <c r="AW4" s="93">
        <v>94674772</v>
      </c>
      <c r="AX4" s="93">
        <v>12628644</v>
      </c>
      <c r="AY4" s="93">
        <v>64039763</v>
      </c>
      <c r="AZ4" s="93">
        <v>23321717</v>
      </c>
      <c r="BA4" s="93">
        <v>8481366</v>
      </c>
      <c r="BB4" s="93">
        <v>54470965</v>
      </c>
      <c r="BC4" s="93">
        <v>954174</v>
      </c>
      <c r="BD4" s="93"/>
      <c r="BE4" s="93"/>
      <c r="BF4" s="93">
        <v>131466868</v>
      </c>
      <c r="BG4" s="93">
        <v>329</v>
      </c>
      <c r="BH4" s="93"/>
      <c r="BI4" s="93"/>
      <c r="BJ4" s="93">
        <v>3962592</v>
      </c>
      <c r="BK4" s="93">
        <v>25776035</v>
      </c>
      <c r="BL4" s="93"/>
      <c r="BM4" s="93"/>
      <c r="BN4" s="93"/>
      <c r="BO4" s="93">
        <v>4269514</v>
      </c>
      <c r="BP4" s="93">
        <v>885895</v>
      </c>
      <c r="BQ4" s="93"/>
      <c r="BR4" s="93">
        <v>321337</v>
      </c>
      <c r="BS4" s="93">
        <v>143887083</v>
      </c>
      <c r="BT4" s="93"/>
      <c r="BU4" s="93"/>
      <c r="BV4" s="93"/>
      <c r="BW4" s="93"/>
      <c r="BX4" s="93">
        <v>709886</v>
      </c>
      <c r="BY4" s="93"/>
      <c r="BZ4" s="93"/>
      <c r="CA4" s="93"/>
      <c r="CB4" s="93"/>
      <c r="CC4" s="93">
        <v>238829</v>
      </c>
      <c r="CD4" s="93"/>
      <c r="CE4" s="93">
        <v>238829</v>
      </c>
      <c r="CF4" s="93"/>
      <c r="CG4" s="93">
        <v>101835</v>
      </c>
      <c r="CH4" s="93">
        <v>917597</v>
      </c>
      <c r="CI4" s="93">
        <v>1117</v>
      </c>
      <c r="CJ4" s="93"/>
      <c r="CK4" s="93"/>
      <c r="CL4" s="93"/>
      <c r="CM4" s="93"/>
      <c r="CN4" s="93">
        <v>1087432</v>
      </c>
      <c r="CO4" s="93"/>
      <c r="CP4" s="93">
        <v>2803111</v>
      </c>
      <c r="CQ4" s="93"/>
      <c r="CR4" s="93"/>
      <c r="CS4" s="93">
        <v>7012204</v>
      </c>
      <c r="CT4" s="93">
        <v>219502</v>
      </c>
      <c r="CU4" s="93">
        <v>677049</v>
      </c>
      <c r="CV4" s="93"/>
      <c r="CW4" s="93"/>
      <c r="CX4" s="93">
        <v>-396138</v>
      </c>
      <c r="CY4" s="93"/>
      <c r="CZ4" s="93">
        <v>6452058</v>
      </c>
      <c r="DA4" s="93">
        <v>0</v>
      </c>
      <c r="DB4" s="93">
        <v>6452058</v>
      </c>
      <c r="DC4" s="93">
        <v>0</v>
      </c>
      <c r="DD4" s="93">
        <v>0</v>
      </c>
      <c r="DE4" s="93">
        <v>227773</v>
      </c>
      <c r="DF4" s="93"/>
      <c r="DG4" s="93">
        <v>30815</v>
      </c>
      <c r="DH4" s="93"/>
      <c r="DI4" s="93">
        <v>3209701</v>
      </c>
      <c r="DJ4" s="93"/>
      <c r="DK4" s="93">
        <v>-62042</v>
      </c>
      <c r="DL4" s="93">
        <v>-8679367</v>
      </c>
      <c r="DM4" s="93">
        <v>-20259869</v>
      </c>
      <c r="DN4" s="93"/>
      <c r="DO4" s="93">
        <v>0</v>
      </c>
      <c r="DP4" s="93">
        <v>0</v>
      </c>
      <c r="DQ4" s="93">
        <v>14251155</v>
      </c>
      <c r="DR4" s="93">
        <v>-203916</v>
      </c>
      <c r="DS4" s="93">
        <v>14251316</v>
      </c>
      <c r="DT4" s="93"/>
      <c r="DU4" s="93">
        <v>-4772170</v>
      </c>
      <c r="DV4" s="93">
        <v>-139542</v>
      </c>
      <c r="DW4" s="93">
        <v>218</v>
      </c>
      <c r="DX4" s="93"/>
      <c r="DY4" s="93">
        <v>-168365</v>
      </c>
      <c r="DZ4" s="93"/>
      <c r="EA4" s="93"/>
      <c r="EB4" s="93"/>
      <c r="EC4" s="93">
        <v>977033</v>
      </c>
      <c r="ED4" s="93">
        <v>-62042</v>
      </c>
      <c r="EE4" s="93"/>
      <c r="EF4" s="93"/>
      <c r="EG4" s="93"/>
      <c r="EH4" s="93"/>
      <c r="EI4" s="93"/>
      <c r="EJ4" s="93">
        <v>188374</v>
      </c>
      <c r="EK4" s="93"/>
      <c r="EL4" s="93"/>
      <c r="EM4" s="93"/>
      <c r="EN4" s="93">
        <v>-35551</v>
      </c>
      <c r="EO4" s="93"/>
      <c r="EP4" s="93">
        <v>-161</v>
      </c>
      <c r="EQ4" s="93">
        <v>0</v>
      </c>
      <c r="ER4" s="93"/>
      <c r="ES4" s="93"/>
      <c r="ET4" s="93">
        <v>0</v>
      </c>
      <c r="EU4" s="93">
        <v>-192222</v>
      </c>
      <c r="EV4" s="93">
        <v>-4771952</v>
      </c>
      <c r="EW4" s="93">
        <v>-12692453</v>
      </c>
      <c r="EX4" s="93"/>
      <c r="EY4" s="93">
        <v>-266</v>
      </c>
      <c r="EZ4" s="93">
        <v>1032570</v>
      </c>
      <c r="FA4" s="93">
        <v>6452058</v>
      </c>
      <c r="FB4" s="93">
        <v>954174</v>
      </c>
      <c r="FC4" s="93">
        <v>145718184</v>
      </c>
      <c r="FD4" s="93"/>
      <c r="FE4" s="93"/>
      <c r="FF4" s="93">
        <v>131466869</v>
      </c>
      <c r="FG4" s="93">
        <v>0</v>
      </c>
      <c r="FH4" s="93">
        <v>-4772172</v>
      </c>
      <c r="FI4" s="93">
        <v>-20887120</v>
      </c>
      <c r="FJ4" s="93">
        <v>145718184</v>
      </c>
      <c r="FK4" s="93">
        <v>131466869</v>
      </c>
      <c r="FL4" s="93"/>
      <c r="FM4" s="93">
        <v>120553801</v>
      </c>
      <c r="FN4" s="93">
        <v>128554063</v>
      </c>
      <c r="FO4" s="93">
        <v>193634</v>
      </c>
      <c r="FP4" s="93">
        <v>6204713</v>
      </c>
      <c r="FQ4" s="93">
        <v>-40784</v>
      </c>
      <c r="FR4" s="93">
        <v>-37187</v>
      </c>
      <c r="FS4" s="93">
        <v>-4277263</v>
      </c>
      <c r="FT4" s="93">
        <v>1958632</v>
      </c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52"/>
    </row>
    <row r="5" spans="1:319" x14ac:dyDescent="0.25">
      <c r="A5" s="91">
        <v>202212</v>
      </c>
      <c r="B5" s="93">
        <v>71044</v>
      </c>
      <c r="C5" s="94" t="s">
        <v>906</v>
      </c>
      <c r="D5" s="93">
        <v>0</v>
      </c>
      <c r="E5" s="93">
        <v>0</v>
      </c>
      <c r="F5" s="93">
        <v>492914</v>
      </c>
      <c r="G5" s="93">
        <v>110759414</v>
      </c>
      <c r="H5" s="93">
        <v>0</v>
      </c>
      <c r="I5" s="93">
        <v>1468331</v>
      </c>
      <c r="J5" s="93">
        <v>1521615</v>
      </c>
      <c r="K5" s="93">
        <v>0</v>
      </c>
      <c r="L5" s="93">
        <v>0</v>
      </c>
      <c r="M5" s="93">
        <v>0</v>
      </c>
      <c r="N5" s="93">
        <v>0</v>
      </c>
      <c r="O5" s="93">
        <v>0</v>
      </c>
      <c r="P5" s="93">
        <v>0</v>
      </c>
      <c r="Q5" s="93">
        <v>0</v>
      </c>
      <c r="R5" s="93">
        <v>0</v>
      </c>
      <c r="S5" s="93">
        <v>0</v>
      </c>
      <c r="T5" s="93">
        <v>7025388</v>
      </c>
      <c r="U5" s="93">
        <v>66337275</v>
      </c>
      <c r="V5" s="93">
        <v>0</v>
      </c>
      <c r="W5" s="93">
        <v>0</v>
      </c>
      <c r="X5" s="93">
        <v>0</v>
      </c>
      <c r="Y5" s="93">
        <v>0</v>
      </c>
      <c r="Z5" s="93">
        <v>0</v>
      </c>
      <c r="AA5" s="93">
        <v>0</v>
      </c>
      <c r="AB5" s="93">
        <v>0</v>
      </c>
      <c r="AC5" s="93">
        <v>0</v>
      </c>
      <c r="AD5" s="93">
        <v>0</v>
      </c>
      <c r="AE5" s="93">
        <v>0</v>
      </c>
      <c r="AF5" s="93">
        <v>0</v>
      </c>
      <c r="AG5" s="93">
        <v>0</v>
      </c>
      <c r="AH5" s="93">
        <v>0</v>
      </c>
      <c r="AI5" s="93">
        <v>11133864</v>
      </c>
      <c r="AJ5" s="93">
        <v>29019911</v>
      </c>
      <c r="AK5" s="93">
        <v>0</v>
      </c>
      <c r="AL5" s="93">
        <v>26394770</v>
      </c>
      <c r="AM5" s="93">
        <v>0</v>
      </c>
      <c r="AN5" s="93">
        <v>73167055</v>
      </c>
      <c r="AO5" s="93">
        <v>6137</v>
      </c>
      <c r="AP5" s="93">
        <v>73167055</v>
      </c>
      <c r="AQ5" s="93">
        <v>0</v>
      </c>
      <c r="AR5" s="93">
        <v>0</v>
      </c>
      <c r="AS5" s="93">
        <v>0</v>
      </c>
      <c r="AT5" s="93">
        <v>106928992</v>
      </c>
      <c r="AU5" s="93">
        <v>812492</v>
      </c>
      <c r="AV5" s="93">
        <v>3833146</v>
      </c>
      <c r="AW5" s="93">
        <v>35686330</v>
      </c>
      <c r="AX5" s="93">
        <v>5875705</v>
      </c>
      <c r="AY5" s="93">
        <v>39779225</v>
      </c>
      <c r="AZ5" s="93">
        <v>13198615</v>
      </c>
      <c r="BA5" s="93">
        <v>36001320</v>
      </c>
      <c r="BB5" s="93">
        <v>3454700</v>
      </c>
      <c r="BC5" s="93">
        <v>10181391</v>
      </c>
      <c r="BD5" s="93">
        <v>0</v>
      </c>
      <c r="BE5" s="93">
        <v>208557</v>
      </c>
      <c r="BF5" s="93">
        <v>73167055</v>
      </c>
      <c r="BG5" s="93">
        <v>0</v>
      </c>
      <c r="BH5" s="93">
        <v>0</v>
      </c>
      <c r="BI5" s="93">
        <v>0</v>
      </c>
      <c r="BJ5" s="93">
        <v>0</v>
      </c>
      <c r="BK5" s="93">
        <v>22959118</v>
      </c>
      <c r="BL5" s="93">
        <v>0</v>
      </c>
      <c r="BM5" s="93">
        <v>0</v>
      </c>
      <c r="BN5" s="93">
        <v>0</v>
      </c>
      <c r="BO5" s="93">
        <v>1521615</v>
      </c>
      <c r="BP5" s="93">
        <v>7025388</v>
      </c>
      <c r="BQ5" s="93">
        <v>19308</v>
      </c>
      <c r="BR5" s="93">
        <v>740325</v>
      </c>
      <c r="BS5" s="93">
        <v>110759414</v>
      </c>
      <c r="BT5" s="93">
        <v>0</v>
      </c>
      <c r="BU5" s="93">
        <v>0</v>
      </c>
      <c r="BV5" s="93">
        <v>0</v>
      </c>
      <c r="BW5" s="93">
        <v>0</v>
      </c>
      <c r="BX5" s="93">
        <v>904564</v>
      </c>
      <c r="BY5" s="93">
        <v>0</v>
      </c>
      <c r="BZ5" s="93">
        <v>0</v>
      </c>
      <c r="CA5" s="93">
        <v>0</v>
      </c>
      <c r="CB5" s="93">
        <v>197586</v>
      </c>
      <c r="CC5" s="93">
        <v>8349</v>
      </c>
      <c r="CD5" s="93"/>
      <c r="CE5" s="93">
        <v>8349</v>
      </c>
      <c r="CF5" s="93"/>
      <c r="CG5" s="93">
        <v>546615</v>
      </c>
      <c r="CH5" s="93">
        <v>1621766</v>
      </c>
      <c r="CI5" s="93">
        <v>1387474</v>
      </c>
      <c r="CJ5" s="93">
        <v>323205</v>
      </c>
      <c r="CK5" s="93">
        <v>0</v>
      </c>
      <c r="CL5" s="93">
        <v>1259774</v>
      </c>
      <c r="CM5" s="93">
        <v>0</v>
      </c>
      <c r="CN5" s="93">
        <v>0</v>
      </c>
      <c r="CO5" s="93">
        <v>0</v>
      </c>
      <c r="CP5" s="93">
        <v>17393133</v>
      </c>
      <c r="CQ5" s="93">
        <v>0</v>
      </c>
      <c r="CR5" s="93">
        <v>6137</v>
      </c>
      <c r="CS5" s="93">
        <v>14227778</v>
      </c>
      <c r="CT5" s="93">
        <v>193710</v>
      </c>
      <c r="CU5" s="93">
        <v>28357</v>
      </c>
      <c r="CV5" s="93">
        <v>6242913</v>
      </c>
      <c r="CW5" s="93">
        <v>0</v>
      </c>
      <c r="CX5" s="93">
        <v>1</v>
      </c>
      <c r="CY5" s="93">
        <v>0</v>
      </c>
      <c r="CZ5" s="93">
        <v>3600097</v>
      </c>
      <c r="DA5" s="93">
        <v>0</v>
      </c>
      <c r="DB5" s="93">
        <v>3600097</v>
      </c>
      <c r="DC5" s="93">
        <v>0</v>
      </c>
      <c r="DD5" s="93">
        <v>0</v>
      </c>
      <c r="DE5" s="93">
        <v>-499826</v>
      </c>
      <c r="DF5" s="93">
        <v>0</v>
      </c>
      <c r="DG5" s="93">
        <v>28265</v>
      </c>
      <c r="DH5" s="93">
        <v>0</v>
      </c>
      <c r="DI5" s="93">
        <v>743102</v>
      </c>
      <c r="DJ5" s="93">
        <v>0</v>
      </c>
      <c r="DK5" s="93">
        <v>-47269</v>
      </c>
      <c r="DL5" s="93">
        <v>198457</v>
      </c>
      <c r="DM5" s="93">
        <v>-4845721</v>
      </c>
      <c r="DN5" s="93">
        <v>0</v>
      </c>
      <c r="DO5" s="93">
        <v>0</v>
      </c>
      <c r="DP5" s="93">
        <v>0</v>
      </c>
      <c r="DQ5" s="93">
        <v>2620113</v>
      </c>
      <c r="DR5" s="93">
        <v>-417974</v>
      </c>
      <c r="DS5" s="93">
        <v>2620113</v>
      </c>
      <c r="DT5" s="93">
        <v>0</v>
      </c>
      <c r="DU5" s="93">
        <v>-2458076</v>
      </c>
      <c r="DV5" s="93">
        <v>-164399</v>
      </c>
      <c r="DW5" s="93">
        <v>0</v>
      </c>
      <c r="DX5" s="93">
        <v>0</v>
      </c>
      <c r="DY5" s="93">
        <v>-499825</v>
      </c>
      <c r="DZ5" s="93">
        <v>0</v>
      </c>
      <c r="EA5" s="93">
        <v>0</v>
      </c>
      <c r="EB5" s="93">
        <v>0</v>
      </c>
      <c r="EC5" s="93">
        <v>-30220</v>
      </c>
      <c r="ED5" s="93">
        <v>-47269</v>
      </c>
      <c r="EE5" s="93">
        <v>0</v>
      </c>
      <c r="EF5" s="93">
        <v>0</v>
      </c>
      <c r="EG5" s="93">
        <v>0</v>
      </c>
      <c r="EH5" s="93">
        <v>0</v>
      </c>
      <c r="EI5" s="93">
        <v>0</v>
      </c>
      <c r="EJ5" s="93">
        <v>-136213</v>
      </c>
      <c r="EK5" s="93">
        <v>0</v>
      </c>
      <c r="EL5" s="93">
        <v>0</v>
      </c>
      <c r="EM5" s="93">
        <v>0</v>
      </c>
      <c r="EN5" s="93">
        <v>81851</v>
      </c>
      <c r="EO5" s="93">
        <v>0</v>
      </c>
      <c r="EP5" s="93">
        <v>0</v>
      </c>
      <c r="EQ5" s="93">
        <v>0</v>
      </c>
      <c r="ER5" s="93">
        <v>0</v>
      </c>
      <c r="ES5" s="93">
        <v>0</v>
      </c>
      <c r="ET5" s="93">
        <v>0</v>
      </c>
      <c r="EU5" s="93">
        <v>417975</v>
      </c>
      <c r="EV5" s="93">
        <v>-2458076</v>
      </c>
      <c r="EW5" s="93">
        <v>-6638623</v>
      </c>
      <c r="EX5" s="93">
        <v>0</v>
      </c>
      <c r="EY5" s="93">
        <v>-65015</v>
      </c>
      <c r="EZ5" s="93">
        <v>1931807</v>
      </c>
      <c r="FA5" s="93">
        <v>3600097</v>
      </c>
      <c r="FB5" s="93">
        <v>10181391</v>
      </c>
      <c r="FC5" s="93">
        <v>75787167</v>
      </c>
      <c r="FD5" s="93">
        <v>0</v>
      </c>
      <c r="FE5" s="93">
        <v>0</v>
      </c>
      <c r="FF5" s="93">
        <v>73167053</v>
      </c>
      <c r="FG5" s="93">
        <v>0</v>
      </c>
      <c r="FH5" s="93">
        <v>-2458076</v>
      </c>
      <c r="FI5" s="93">
        <v>-12858610</v>
      </c>
      <c r="FJ5" s="93">
        <v>75787167</v>
      </c>
      <c r="FK5" s="93">
        <v>73167053</v>
      </c>
      <c r="FL5" s="93"/>
      <c r="FM5" s="93">
        <v>58394339</v>
      </c>
      <c r="FN5" s="93">
        <v>61828118</v>
      </c>
      <c r="FO5" s="93">
        <v>-14197</v>
      </c>
      <c r="FP5" s="93">
        <v>2566509</v>
      </c>
      <c r="FQ5" s="93">
        <v>-45134</v>
      </c>
      <c r="FR5" s="93">
        <v>-215420</v>
      </c>
      <c r="FS5" s="93">
        <v>-4534218</v>
      </c>
      <c r="FT5" s="93">
        <v>1157544</v>
      </c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52"/>
    </row>
    <row r="6" spans="1:319" x14ac:dyDescent="0.25">
      <c r="A6" s="91">
        <v>202212</v>
      </c>
      <c r="B6" s="93">
        <v>70735</v>
      </c>
      <c r="C6" s="94" t="s">
        <v>1466</v>
      </c>
      <c r="D6" s="93">
        <v>0</v>
      </c>
      <c r="E6" s="93">
        <v>0</v>
      </c>
      <c r="F6" s="93">
        <v>0</v>
      </c>
      <c r="G6" s="93">
        <v>11345612</v>
      </c>
      <c r="H6" s="93">
        <v>244871</v>
      </c>
      <c r="I6" s="93">
        <v>497197</v>
      </c>
      <c r="J6" s="93">
        <v>516638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  <c r="R6" s="93">
        <v>0</v>
      </c>
      <c r="S6" s="93">
        <v>0</v>
      </c>
      <c r="T6" s="93">
        <v>1440627</v>
      </c>
      <c r="U6" s="93">
        <v>7311107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  <c r="AB6" s="93">
        <v>0</v>
      </c>
      <c r="AC6" s="93">
        <v>0</v>
      </c>
      <c r="AD6" s="93">
        <v>0</v>
      </c>
      <c r="AE6" s="93">
        <v>0</v>
      </c>
      <c r="AF6" s="93">
        <v>0</v>
      </c>
      <c r="AG6" s="93">
        <v>0</v>
      </c>
      <c r="AH6" s="93">
        <v>0</v>
      </c>
      <c r="AI6" s="93">
        <v>498286</v>
      </c>
      <c r="AJ6" s="93">
        <v>1017728</v>
      </c>
      <c r="AK6" s="93">
        <v>0</v>
      </c>
      <c r="AL6" s="93">
        <v>68299</v>
      </c>
      <c r="AM6" s="93">
        <v>0</v>
      </c>
      <c r="AN6" s="93">
        <v>8370128</v>
      </c>
      <c r="AO6" s="93">
        <v>0</v>
      </c>
      <c r="AP6" s="93">
        <v>5177223</v>
      </c>
      <c r="AQ6" s="93">
        <v>3192905</v>
      </c>
      <c r="AR6" s="93">
        <v>0</v>
      </c>
      <c r="AS6" s="93">
        <v>3449547</v>
      </c>
      <c r="AT6" s="93">
        <v>7311107</v>
      </c>
      <c r="AU6" s="93">
        <v>0</v>
      </c>
      <c r="AV6" s="93">
        <v>75768</v>
      </c>
      <c r="AW6" s="93">
        <v>4874405</v>
      </c>
      <c r="AX6" s="93">
        <v>1645253</v>
      </c>
      <c r="AY6" s="93">
        <v>0</v>
      </c>
      <c r="AZ6" s="93">
        <v>1781078</v>
      </c>
      <c r="BA6" s="93">
        <v>0</v>
      </c>
      <c r="BB6" s="93">
        <v>0</v>
      </c>
      <c r="BC6" s="93">
        <v>233854</v>
      </c>
      <c r="BD6" s="93">
        <v>0</v>
      </c>
      <c r="BE6" s="93">
        <v>252326</v>
      </c>
      <c r="BF6" s="93">
        <v>8370128</v>
      </c>
      <c r="BG6" s="93">
        <v>0</v>
      </c>
      <c r="BH6" s="93">
        <v>0</v>
      </c>
      <c r="BI6" s="93">
        <v>0</v>
      </c>
      <c r="BJ6" s="93">
        <v>3192905</v>
      </c>
      <c r="BK6" s="93">
        <v>3404676</v>
      </c>
      <c r="BL6" s="93">
        <v>0</v>
      </c>
      <c r="BM6" s="93">
        <v>0</v>
      </c>
      <c r="BN6" s="93">
        <v>0</v>
      </c>
      <c r="BO6" s="93">
        <v>516638</v>
      </c>
      <c r="BP6" s="93">
        <v>1440627</v>
      </c>
      <c r="BQ6" s="93">
        <v>491</v>
      </c>
      <c r="BR6" s="93">
        <v>31691</v>
      </c>
      <c r="BS6" s="93">
        <v>11345612</v>
      </c>
      <c r="BT6" s="93">
        <v>0</v>
      </c>
      <c r="BU6" s="93">
        <v>0</v>
      </c>
      <c r="BV6" s="93">
        <v>56440</v>
      </c>
      <c r="BW6" s="93">
        <v>0</v>
      </c>
      <c r="BX6" s="93">
        <v>665</v>
      </c>
      <c r="BY6" s="93">
        <v>0</v>
      </c>
      <c r="BZ6" s="93">
        <v>0</v>
      </c>
      <c r="CA6" s="93">
        <v>0</v>
      </c>
      <c r="CB6" s="93">
        <v>0</v>
      </c>
      <c r="CC6" s="93">
        <v>6203</v>
      </c>
      <c r="CD6" s="93">
        <v>0</v>
      </c>
      <c r="CE6" s="93">
        <v>6203</v>
      </c>
      <c r="CF6" s="93">
        <v>0</v>
      </c>
      <c r="CG6" s="93">
        <v>17743</v>
      </c>
      <c r="CH6" s="93">
        <v>56070</v>
      </c>
      <c r="CI6" s="93">
        <v>1</v>
      </c>
      <c r="CJ6" s="93">
        <v>0</v>
      </c>
      <c r="CK6" s="93">
        <v>0</v>
      </c>
      <c r="CL6" s="93">
        <v>0</v>
      </c>
      <c r="CM6" s="93">
        <v>0</v>
      </c>
      <c r="CN6" s="93">
        <v>0</v>
      </c>
      <c r="CO6" s="93">
        <v>0</v>
      </c>
      <c r="CP6" s="93">
        <v>519442</v>
      </c>
      <c r="CQ6" s="93">
        <v>0</v>
      </c>
      <c r="CR6" s="93">
        <v>0</v>
      </c>
      <c r="CS6" s="93">
        <v>347892</v>
      </c>
      <c r="CT6" s="93">
        <v>13948</v>
      </c>
      <c r="CU6" s="93">
        <v>49866</v>
      </c>
      <c r="CV6" s="93">
        <v>0</v>
      </c>
      <c r="CW6" s="93">
        <v>0</v>
      </c>
      <c r="CX6" s="93">
        <v>-90949</v>
      </c>
      <c r="CY6" s="93">
        <v>0</v>
      </c>
      <c r="CZ6" s="93">
        <v>440318</v>
      </c>
      <c r="DA6" s="93">
        <v>0</v>
      </c>
      <c r="DB6" s="93">
        <v>440318</v>
      </c>
      <c r="DC6" s="93">
        <v>0</v>
      </c>
      <c r="DD6" s="93">
        <v>0</v>
      </c>
      <c r="DE6" s="93">
        <v>-187684</v>
      </c>
      <c r="DF6" s="93">
        <v>0</v>
      </c>
      <c r="DG6" s="93">
        <v>0</v>
      </c>
      <c r="DH6" s="93">
        <v>0</v>
      </c>
      <c r="DI6" s="93">
        <v>131401</v>
      </c>
      <c r="DJ6" s="93">
        <v>0</v>
      </c>
      <c r="DK6" s="93">
        <v>-5655</v>
      </c>
      <c r="DL6" s="93">
        <v>0</v>
      </c>
      <c r="DM6" s="93">
        <v>-830885</v>
      </c>
      <c r="DN6" s="93">
        <v>0</v>
      </c>
      <c r="DO6" s="93">
        <v>0</v>
      </c>
      <c r="DP6" s="93">
        <v>0</v>
      </c>
      <c r="DQ6" s="93">
        <v>407258</v>
      </c>
      <c r="DR6" s="93">
        <v>-177138</v>
      </c>
      <c r="DS6" s="93">
        <v>407258</v>
      </c>
      <c r="DT6" s="93">
        <v>0</v>
      </c>
      <c r="DU6" s="93">
        <v>-367757</v>
      </c>
      <c r="DV6" s="93">
        <v>-35091</v>
      </c>
      <c r="DW6" s="93">
        <v>0</v>
      </c>
      <c r="DX6" s="93">
        <v>0</v>
      </c>
      <c r="DY6" s="93">
        <v>-278633</v>
      </c>
      <c r="DZ6" s="93">
        <v>0</v>
      </c>
      <c r="EA6" s="93">
        <v>0</v>
      </c>
      <c r="EB6" s="93">
        <v>0</v>
      </c>
      <c r="EC6" s="93">
        <v>48182</v>
      </c>
      <c r="ED6" s="93">
        <v>-5655</v>
      </c>
      <c r="EE6" s="93">
        <v>0</v>
      </c>
      <c r="EF6" s="93">
        <v>0</v>
      </c>
      <c r="EG6" s="93">
        <v>0</v>
      </c>
      <c r="EH6" s="93">
        <v>0</v>
      </c>
      <c r="EI6" s="93">
        <v>0</v>
      </c>
      <c r="EJ6" s="93">
        <v>0</v>
      </c>
      <c r="EK6" s="93">
        <v>0</v>
      </c>
      <c r="EL6" s="93">
        <v>0</v>
      </c>
      <c r="EM6" s="93">
        <v>0</v>
      </c>
      <c r="EN6" s="93">
        <v>101495</v>
      </c>
      <c r="EO6" s="93">
        <v>0</v>
      </c>
      <c r="EP6" s="93">
        <v>0</v>
      </c>
      <c r="EQ6" s="93">
        <v>0</v>
      </c>
      <c r="ER6" s="93">
        <v>0</v>
      </c>
      <c r="ES6" s="93">
        <v>0</v>
      </c>
      <c r="ET6" s="93">
        <v>0</v>
      </c>
      <c r="EU6" s="93">
        <v>86189</v>
      </c>
      <c r="EV6" s="93">
        <v>-367757</v>
      </c>
      <c r="EW6" s="93">
        <v>-961435</v>
      </c>
      <c r="EX6" s="93">
        <v>0</v>
      </c>
      <c r="EY6" s="93">
        <v>-1240</v>
      </c>
      <c r="EZ6" s="93">
        <v>166881</v>
      </c>
      <c r="FA6" s="93">
        <v>440319</v>
      </c>
      <c r="FB6" s="93">
        <v>233371</v>
      </c>
      <c r="FC6" s="93">
        <v>8422381</v>
      </c>
      <c r="FD6" s="93">
        <v>0</v>
      </c>
      <c r="FE6" s="93">
        <v>0</v>
      </c>
      <c r="FF6" s="93">
        <v>8370129</v>
      </c>
      <c r="FG6" s="93">
        <v>-9631</v>
      </c>
      <c r="FH6" s="93">
        <v>-334252</v>
      </c>
      <c r="FI6" s="93">
        <v>-770942</v>
      </c>
      <c r="FJ6" s="93">
        <v>8422381</v>
      </c>
      <c r="FK6" s="93">
        <v>8370129</v>
      </c>
      <c r="FL6" s="93">
        <v>0</v>
      </c>
      <c r="FM6" s="93">
        <v>7605803</v>
      </c>
      <c r="FN6" s="93">
        <v>8125387</v>
      </c>
      <c r="FO6" s="93">
        <v>467324</v>
      </c>
      <c r="FP6" s="93">
        <v>-41852</v>
      </c>
      <c r="FQ6" s="93">
        <v>-5640</v>
      </c>
      <c r="FR6" s="93">
        <v>-6315</v>
      </c>
      <c r="FS6" s="93">
        <v>-45637</v>
      </c>
      <c r="FT6" s="93">
        <v>21002</v>
      </c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52"/>
    </row>
    <row r="7" spans="1:319" x14ac:dyDescent="0.25">
      <c r="A7" s="91">
        <v>202212</v>
      </c>
      <c r="B7" s="93">
        <v>70911</v>
      </c>
      <c r="C7" s="94" t="s">
        <v>908</v>
      </c>
      <c r="D7" s="93">
        <v>0</v>
      </c>
      <c r="E7" s="93">
        <v>0</v>
      </c>
      <c r="F7" s="93">
        <v>38345</v>
      </c>
      <c r="G7" s="93">
        <v>13755582</v>
      </c>
      <c r="H7" s="93">
        <v>0</v>
      </c>
      <c r="I7" s="93">
        <v>183729</v>
      </c>
      <c r="J7" s="93">
        <v>438513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1268863</v>
      </c>
      <c r="U7" s="93">
        <v>13060638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93">
        <v>0</v>
      </c>
      <c r="AB7" s="93">
        <v>0</v>
      </c>
      <c r="AC7" s="93">
        <v>0</v>
      </c>
      <c r="AD7" s="93">
        <v>0</v>
      </c>
      <c r="AE7" s="93">
        <v>0</v>
      </c>
      <c r="AF7" s="93">
        <v>0</v>
      </c>
      <c r="AG7" s="93">
        <v>0</v>
      </c>
      <c r="AH7" s="93">
        <v>0</v>
      </c>
      <c r="AI7" s="93">
        <v>1563611</v>
      </c>
      <c r="AJ7" s="93">
        <v>3267040</v>
      </c>
      <c r="AK7" s="93">
        <v>0</v>
      </c>
      <c r="AL7" s="93">
        <v>4260393</v>
      </c>
      <c r="AM7" s="93">
        <v>0</v>
      </c>
      <c r="AN7" s="93">
        <v>8780014</v>
      </c>
      <c r="AO7" s="93">
        <v>0</v>
      </c>
      <c r="AP7" s="93">
        <v>8780014</v>
      </c>
      <c r="AQ7" s="93">
        <v>0</v>
      </c>
      <c r="AR7" s="93">
        <v>0</v>
      </c>
      <c r="AS7" s="93">
        <v>0</v>
      </c>
      <c r="AT7" s="93">
        <v>13411540</v>
      </c>
      <c r="AU7" s="93">
        <v>3600</v>
      </c>
      <c r="AV7" s="93">
        <v>465482</v>
      </c>
      <c r="AW7" s="93">
        <v>4259713</v>
      </c>
      <c r="AX7" s="93">
        <v>5630896</v>
      </c>
      <c r="AY7" s="93">
        <v>347302</v>
      </c>
      <c r="AZ7" s="93">
        <v>484505</v>
      </c>
      <c r="BA7" s="93">
        <v>334698</v>
      </c>
      <c r="BB7" s="93">
        <v>12604</v>
      </c>
      <c r="BC7" s="93">
        <v>191731</v>
      </c>
      <c r="BD7" s="93">
        <v>0</v>
      </c>
      <c r="BE7" s="93">
        <v>1083</v>
      </c>
      <c r="BF7" s="93">
        <v>8780014</v>
      </c>
      <c r="BG7" s="93">
        <v>0</v>
      </c>
      <c r="BH7" s="93">
        <v>0</v>
      </c>
      <c r="BI7" s="93">
        <v>0</v>
      </c>
      <c r="BJ7" s="93">
        <v>0</v>
      </c>
      <c r="BK7" s="93">
        <v>4198605</v>
      </c>
      <c r="BL7" s="93">
        <v>0</v>
      </c>
      <c r="BM7" s="93">
        <v>0</v>
      </c>
      <c r="BN7" s="93">
        <v>0</v>
      </c>
      <c r="BO7" s="93">
        <v>438513</v>
      </c>
      <c r="BP7" s="93">
        <v>1268863</v>
      </c>
      <c r="BQ7" s="93">
        <v>1152</v>
      </c>
      <c r="BR7" s="93">
        <v>115044</v>
      </c>
      <c r="BS7" s="93">
        <v>13755582</v>
      </c>
      <c r="BT7" s="93">
        <v>0</v>
      </c>
      <c r="BU7" s="93">
        <v>0</v>
      </c>
      <c r="BV7" s="93">
        <v>0</v>
      </c>
      <c r="BW7" s="93">
        <v>0</v>
      </c>
      <c r="BX7" s="93">
        <v>68177</v>
      </c>
      <c r="BY7" s="93">
        <v>0</v>
      </c>
      <c r="BZ7" s="93">
        <v>0</v>
      </c>
      <c r="CA7" s="93">
        <v>0</v>
      </c>
      <c r="CB7" s="93">
        <v>0</v>
      </c>
      <c r="CC7" s="93">
        <v>0</v>
      </c>
      <c r="CD7" s="93"/>
      <c r="CE7" s="93">
        <v>0</v>
      </c>
      <c r="CF7" s="93"/>
      <c r="CG7" s="93">
        <v>57319</v>
      </c>
      <c r="CH7" s="93">
        <v>45269</v>
      </c>
      <c r="CI7" s="93">
        <v>43663</v>
      </c>
      <c r="CJ7" s="93">
        <v>0</v>
      </c>
      <c r="CK7" s="93">
        <v>0</v>
      </c>
      <c r="CL7" s="93">
        <v>182646</v>
      </c>
      <c r="CM7" s="93">
        <v>0</v>
      </c>
      <c r="CN7" s="93">
        <v>0</v>
      </c>
      <c r="CO7" s="93">
        <v>0</v>
      </c>
      <c r="CP7" s="93">
        <v>1665084</v>
      </c>
      <c r="CQ7" s="93">
        <v>0</v>
      </c>
      <c r="CR7" s="93">
        <v>0</v>
      </c>
      <c r="CS7" s="93">
        <v>1554641</v>
      </c>
      <c r="CT7" s="93">
        <v>57725</v>
      </c>
      <c r="CU7" s="93">
        <v>1606</v>
      </c>
      <c r="CV7" s="93">
        <v>726509</v>
      </c>
      <c r="CW7" s="93">
        <v>0</v>
      </c>
      <c r="CX7" s="93">
        <v>0</v>
      </c>
      <c r="CY7" s="93">
        <v>0</v>
      </c>
      <c r="CZ7" s="93">
        <v>199948</v>
      </c>
      <c r="DA7" s="93">
        <v>0</v>
      </c>
      <c r="DB7" s="93">
        <v>199948</v>
      </c>
      <c r="DC7" s="93">
        <v>0</v>
      </c>
      <c r="DD7" s="93">
        <v>0</v>
      </c>
      <c r="DE7" s="93">
        <v>-169072</v>
      </c>
      <c r="DF7" s="93">
        <v>0</v>
      </c>
      <c r="DG7" s="93">
        <v>36</v>
      </c>
      <c r="DH7" s="93">
        <v>0</v>
      </c>
      <c r="DI7" s="93">
        <v>141681</v>
      </c>
      <c r="DJ7" s="93">
        <v>0</v>
      </c>
      <c r="DK7" s="93">
        <v>-3089</v>
      </c>
      <c r="DL7" s="93">
        <v>-405</v>
      </c>
      <c r="DM7" s="93">
        <v>-917742</v>
      </c>
      <c r="DN7" s="93">
        <v>0</v>
      </c>
      <c r="DO7" s="93">
        <v>0</v>
      </c>
      <c r="DP7" s="93">
        <v>0</v>
      </c>
      <c r="DQ7" s="93">
        <v>946507</v>
      </c>
      <c r="DR7" s="93">
        <v>-141517</v>
      </c>
      <c r="DS7" s="93">
        <v>946507</v>
      </c>
      <c r="DT7" s="93">
        <v>0</v>
      </c>
      <c r="DU7" s="93">
        <v>-552055</v>
      </c>
      <c r="DV7" s="93">
        <v>-24061</v>
      </c>
      <c r="DW7" s="93">
        <v>0</v>
      </c>
      <c r="DX7" s="93">
        <v>0</v>
      </c>
      <c r="DY7" s="93">
        <v>-169072</v>
      </c>
      <c r="DZ7" s="93">
        <v>0</v>
      </c>
      <c r="EA7" s="93">
        <v>0</v>
      </c>
      <c r="EB7" s="93">
        <v>0</v>
      </c>
      <c r="EC7" s="93">
        <v>43233</v>
      </c>
      <c r="ED7" s="93">
        <v>-3089</v>
      </c>
      <c r="EE7" s="93">
        <v>0</v>
      </c>
      <c r="EF7" s="93">
        <v>0</v>
      </c>
      <c r="EG7" s="93">
        <v>0</v>
      </c>
      <c r="EH7" s="93">
        <v>0</v>
      </c>
      <c r="EI7" s="93">
        <v>0</v>
      </c>
      <c r="EJ7" s="93">
        <v>13906</v>
      </c>
      <c r="EK7" s="93">
        <v>0</v>
      </c>
      <c r="EL7" s="93">
        <v>0</v>
      </c>
      <c r="EM7" s="93">
        <v>0</v>
      </c>
      <c r="EN7" s="93">
        <v>27555</v>
      </c>
      <c r="EO7" s="93">
        <v>0</v>
      </c>
      <c r="EP7" s="93">
        <v>0</v>
      </c>
      <c r="EQ7" s="93">
        <v>0</v>
      </c>
      <c r="ER7" s="93">
        <v>0</v>
      </c>
      <c r="ES7" s="93">
        <v>0</v>
      </c>
      <c r="ET7" s="93">
        <v>0</v>
      </c>
      <c r="EU7" s="93">
        <v>141517</v>
      </c>
      <c r="EV7" s="93">
        <v>-552055</v>
      </c>
      <c r="EW7" s="93">
        <v>-1066169</v>
      </c>
      <c r="EX7" s="93">
        <v>0</v>
      </c>
      <c r="EY7" s="93">
        <v>-6900</v>
      </c>
      <c r="EZ7" s="93">
        <v>165851</v>
      </c>
      <c r="FA7" s="93">
        <v>199948</v>
      </c>
      <c r="FB7" s="93">
        <v>191731</v>
      </c>
      <c r="FC7" s="93">
        <v>9726521</v>
      </c>
      <c r="FD7" s="93">
        <v>0</v>
      </c>
      <c r="FE7" s="93">
        <v>0</v>
      </c>
      <c r="FF7" s="93">
        <v>8780014</v>
      </c>
      <c r="FG7" s="93">
        <v>-363907</v>
      </c>
      <c r="FH7" s="93">
        <v>-552055</v>
      </c>
      <c r="FI7" s="93">
        <v>-594493</v>
      </c>
      <c r="FJ7" s="93">
        <v>9726521</v>
      </c>
      <c r="FK7" s="93">
        <v>8780014</v>
      </c>
      <c r="FL7" s="93"/>
      <c r="FM7" s="93">
        <v>8959065</v>
      </c>
      <c r="FN7" s="93">
        <v>8899317</v>
      </c>
      <c r="FO7" s="93">
        <v>162442</v>
      </c>
      <c r="FP7" s="93">
        <v>110203</v>
      </c>
      <c r="FQ7" s="93">
        <v>-3173</v>
      </c>
      <c r="FR7" s="93">
        <v>22887</v>
      </c>
      <c r="FS7" s="93">
        <v>-172963</v>
      </c>
      <c r="FT7" s="93">
        <v>52873</v>
      </c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52"/>
    </row>
    <row r="8" spans="1:319" x14ac:dyDescent="0.25">
      <c r="A8" s="91">
        <v>202212</v>
      </c>
      <c r="B8" s="93">
        <v>70806</v>
      </c>
      <c r="C8" s="94" t="s">
        <v>909</v>
      </c>
      <c r="D8" s="93">
        <v>0</v>
      </c>
      <c r="E8" s="93">
        <v>0</v>
      </c>
      <c r="F8" s="93">
        <v>0</v>
      </c>
      <c r="G8" s="93">
        <v>16943131</v>
      </c>
      <c r="H8" s="93">
        <v>397687</v>
      </c>
      <c r="I8" s="93">
        <v>640489</v>
      </c>
      <c r="J8" s="93">
        <v>801565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2195177</v>
      </c>
      <c r="U8" s="93">
        <v>9981388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H8" s="93">
        <v>0</v>
      </c>
      <c r="AI8" s="93">
        <v>518556</v>
      </c>
      <c r="AJ8" s="93">
        <v>1320272</v>
      </c>
      <c r="AK8" s="93">
        <v>0</v>
      </c>
      <c r="AL8" s="93">
        <v>169650</v>
      </c>
      <c r="AM8" s="93">
        <v>0</v>
      </c>
      <c r="AN8" s="93">
        <v>12625786</v>
      </c>
      <c r="AO8" s="93">
        <v>0</v>
      </c>
      <c r="AP8" s="93">
        <v>6837932</v>
      </c>
      <c r="AQ8" s="93">
        <v>5787854</v>
      </c>
      <c r="AR8" s="93">
        <v>0</v>
      </c>
      <c r="AS8" s="93">
        <v>6142319</v>
      </c>
      <c r="AT8" s="93">
        <v>10047018</v>
      </c>
      <c r="AU8" s="93">
        <v>0</v>
      </c>
      <c r="AV8" s="93">
        <v>140685</v>
      </c>
      <c r="AW8" s="93">
        <v>6309706</v>
      </c>
      <c r="AX8" s="93">
        <v>2327203</v>
      </c>
      <c r="AY8" s="93">
        <v>65630</v>
      </c>
      <c r="AZ8" s="93">
        <v>2298463</v>
      </c>
      <c r="BA8" s="93">
        <v>51328</v>
      </c>
      <c r="BB8" s="93">
        <v>9259</v>
      </c>
      <c r="BC8" s="93">
        <v>355001</v>
      </c>
      <c r="BD8" s="93">
        <v>0</v>
      </c>
      <c r="BE8" s="93">
        <v>242802</v>
      </c>
      <c r="BF8" s="93">
        <v>12625786</v>
      </c>
      <c r="BG8" s="93">
        <v>0</v>
      </c>
      <c r="BH8" s="93">
        <v>0</v>
      </c>
      <c r="BI8" s="93">
        <v>0</v>
      </c>
      <c r="BJ8" s="93">
        <v>5787854</v>
      </c>
      <c r="BK8" s="93">
        <v>4649908</v>
      </c>
      <c r="BL8" s="93">
        <v>0</v>
      </c>
      <c r="BM8" s="93">
        <v>0</v>
      </c>
      <c r="BN8" s="93">
        <v>0</v>
      </c>
      <c r="BO8" s="93">
        <v>801565</v>
      </c>
      <c r="BP8" s="93">
        <v>2195177</v>
      </c>
      <c r="BQ8" s="93">
        <v>331</v>
      </c>
      <c r="BR8" s="93">
        <v>47890</v>
      </c>
      <c r="BS8" s="93">
        <v>16943131</v>
      </c>
      <c r="BT8" s="93">
        <v>0</v>
      </c>
      <c r="BU8" s="93">
        <v>0</v>
      </c>
      <c r="BV8" s="93">
        <v>79877</v>
      </c>
      <c r="BW8" s="93">
        <v>0</v>
      </c>
      <c r="BX8" s="93">
        <v>3575</v>
      </c>
      <c r="BY8" s="93">
        <v>0</v>
      </c>
      <c r="BZ8" s="93">
        <v>0</v>
      </c>
      <c r="CA8" s="93">
        <v>0</v>
      </c>
      <c r="CB8" s="93">
        <v>0</v>
      </c>
      <c r="CC8" s="93">
        <v>20843</v>
      </c>
      <c r="CD8" s="93">
        <v>0</v>
      </c>
      <c r="CE8" s="93">
        <v>20843</v>
      </c>
      <c r="CF8" s="93">
        <v>0</v>
      </c>
      <c r="CG8" s="93">
        <v>34313</v>
      </c>
      <c r="CH8" s="93">
        <v>65415</v>
      </c>
      <c r="CI8" s="93">
        <v>2</v>
      </c>
      <c r="CJ8" s="93">
        <v>5043</v>
      </c>
      <c r="CK8" s="93">
        <v>0</v>
      </c>
      <c r="CL8" s="93">
        <v>0</v>
      </c>
      <c r="CM8" s="93">
        <v>0</v>
      </c>
      <c r="CN8" s="93">
        <v>0</v>
      </c>
      <c r="CO8" s="93">
        <v>0</v>
      </c>
      <c r="CP8" s="93">
        <v>801716</v>
      </c>
      <c r="CQ8" s="93">
        <v>0</v>
      </c>
      <c r="CR8" s="93">
        <v>0</v>
      </c>
      <c r="CS8" s="93">
        <v>485252</v>
      </c>
      <c r="CT8" s="93">
        <v>13577</v>
      </c>
      <c r="CU8" s="93">
        <v>44570</v>
      </c>
      <c r="CV8" s="93">
        <v>0</v>
      </c>
      <c r="CW8" s="93">
        <v>0</v>
      </c>
      <c r="CX8" s="93">
        <v>-208823</v>
      </c>
      <c r="CY8" s="93">
        <v>0</v>
      </c>
      <c r="CZ8" s="93">
        <v>474169</v>
      </c>
      <c r="DA8" s="93">
        <v>0</v>
      </c>
      <c r="DB8" s="93">
        <v>474169</v>
      </c>
      <c r="DC8" s="93">
        <v>0</v>
      </c>
      <c r="DD8" s="93">
        <v>0</v>
      </c>
      <c r="DE8" s="93">
        <v>-281347</v>
      </c>
      <c r="DF8" s="93">
        <v>0</v>
      </c>
      <c r="DG8" s="93">
        <v>0</v>
      </c>
      <c r="DH8" s="93">
        <v>0</v>
      </c>
      <c r="DI8" s="93">
        <v>214029</v>
      </c>
      <c r="DJ8" s="93">
        <v>0</v>
      </c>
      <c r="DK8" s="93">
        <v>-5884</v>
      </c>
      <c r="DL8" s="93">
        <v>-773</v>
      </c>
      <c r="DM8" s="93">
        <v>-1277805</v>
      </c>
      <c r="DN8" s="93">
        <v>0</v>
      </c>
      <c r="DO8" s="93">
        <v>0</v>
      </c>
      <c r="DP8" s="93">
        <v>0</v>
      </c>
      <c r="DQ8" s="93">
        <v>669027</v>
      </c>
      <c r="DR8" s="93">
        <v>-306652</v>
      </c>
      <c r="DS8" s="93">
        <v>669027</v>
      </c>
      <c r="DT8" s="93">
        <v>2193</v>
      </c>
      <c r="DU8" s="93">
        <v>-459211</v>
      </c>
      <c r="DV8" s="93">
        <v>-49742</v>
      </c>
      <c r="DW8" s="93">
        <v>0</v>
      </c>
      <c r="DX8" s="93">
        <v>0</v>
      </c>
      <c r="DY8" s="93">
        <v>-490019</v>
      </c>
      <c r="DZ8" s="93">
        <v>-1922</v>
      </c>
      <c r="EA8" s="93">
        <v>151</v>
      </c>
      <c r="EB8" s="93">
        <v>151</v>
      </c>
      <c r="EC8" s="93">
        <v>78871</v>
      </c>
      <c r="ED8" s="93">
        <v>-5884</v>
      </c>
      <c r="EE8" s="93">
        <v>-120</v>
      </c>
      <c r="EF8" s="93">
        <v>0</v>
      </c>
      <c r="EG8" s="93">
        <v>-2599</v>
      </c>
      <c r="EH8" s="93">
        <v>0</v>
      </c>
      <c r="EI8" s="93">
        <v>0</v>
      </c>
      <c r="EJ8" s="93">
        <v>8280</v>
      </c>
      <c r="EK8" s="93">
        <v>0</v>
      </c>
      <c r="EL8" s="93">
        <v>0</v>
      </c>
      <c r="EM8" s="93">
        <v>2193</v>
      </c>
      <c r="EN8" s="93">
        <v>183367</v>
      </c>
      <c r="EO8" s="93">
        <v>677</v>
      </c>
      <c r="EP8" s="93">
        <v>0</v>
      </c>
      <c r="EQ8" s="93">
        <v>0</v>
      </c>
      <c r="ER8" s="93">
        <v>-120</v>
      </c>
      <c r="ES8" s="93">
        <v>0</v>
      </c>
      <c r="ET8" s="93">
        <v>0</v>
      </c>
      <c r="EU8" s="93">
        <v>97981</v>
      </c>
      <c r="EV8" s="93">
        <v>-459211</v>
      </c>
      <c r="EW8" s="93">
        <v>-1491953</v>
      </c>
      <c r="EX8" s="93">
        <v>0</v>
      </c>
      <c r="EY8" s="93">
        <v>-1636</v>
      </c>
      <c r="EZ8" s="93">
        <v>258019</v>
      </c>
      <c r="FA8" s="93">
        <v>474169</v>
      </c>
      <c r="FB8" s="93">
        <v>349984</v>
      </c>
      <c r="FC8" s="93">
        <v>12580226</v>
      </c>
      <c r="FD8" s="93">
        <v>0</v>
      </c>
      <c r="FE8" s="93">
        <v>0</v>
      </c>
      <c r="FF8" s="93">
        <v>12622366</v>
      </c>
      <c r="FG8" s="93">
        <v>-27682</v>
      </c>
      <c r="FH8" s="93">
        <v>-423494</v>
      </c>
      <c r="FI8" s="93">
        <v>-1136542</v>
      </c>
      <c r="FJ8" s="93">
        <v>12580226</v>
      </c>
      <c r="FK8" s="93">
        <v>12622366</v>
      </c>
      <c r="FL8" s="93">
        <v>0</v>
      </c>
      <c r="FM8" s="93">
        <v>11361640</v>
      </c>
      <c r="FN8" s="93">
        <v>12259961</v>
      </c>
      <c r="FO8" s="93">
        <v>958168</v>
      </c>
      <c r="FP8" s="93">
        <v>-146680</v>
      </c>
      <c r="FQ8" s="93">
        <v>-5965</v>
      </c>
      <c r="FR8" s="93">
        <v>42125</v>
      </c>
      <c r="FS8" s="93">
        <v>-82043</v>
      </c>
      <c r="FT8" s="93">
        <v>40103</v>
      </c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52"/>
    </row>
    <row r="9" spans="1:319" x14ac:dyDescent="0.25">
      <c r="A9" s="91">
        <v>202212</v>
      </c>
      <c r="B9" s="93">
        <v>70727</v>
      </c>
      <c r="C9" s="94" t="s">
        <v>910</v>
      </c>
      <c r="D9" s="93">
        <v>0</v>
      </c>
      <c r="E9" s="93">
        <v>0</v>
      </c>
      <c r="F9" s="93">
        <v>366214</v>
      </c>
      <c r="G9" s="93">
        <v>86869765</v>
      </c>
      <c r="H9" s="93">
        <v>0</v>
      </c>
      <c r="I9" s="93">
        <v>1054061</v>
      </c>
      <c r="J9" s="93">
        <v>850442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11043907</v>
      </c>
      <c r="U9" s="93">
        <v>52040850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8693279</v>
      </c>
      <c r="AJ9" s="93">
        <v>22720928</v>
      </c>
      <c r="AK9" s="93">
        <v>0</v>
      </c>
      <c r="AL9" s="93">
        <v>19750611</v>
      </c>
      <c r="AM9" s="93">
        <v>0</v>
      </c>
      <c r="AN9" s="93">
        <v>52237424</v>
      </c>
      <c r="AO9" s="93">
        <v>5037</v>
      </c>
      <c r="AP9" s="93">
        <v>52237424</v>
      </c>
      <c r="AQ9" s="93">
        <v>0</v>
      </c>
      <c r="AR9" s="93">
        <v>0</v>
      </c>
      <c r="AS9" s="93">
        <v>0</v>
      </c>
      <c r="AT9" s="93">
        <v>84312799</v>
      </c>
      <c r="AU9" s="93">
        <v>835925</v>
      </c>
      <c r="AV9" s="93">
        <v>2899849</v>
      </c>
      <c r="AW9" s="93">
        <v>27824751</v>
      </c>
      <c r="AX9" s="93">
        <v>5551980</v>
      </c>
      <c r="AY9" s="93">
        <v>31436024</v>
      </c>
      <c r="AZ9" s="93">
        <v>9841302</v>
      </c>
      <c r="BA9" s="93">
        <v>28014367</v>
      </c>
      <c r="BB9" s="93">
        <v>3190798</v>
      </c>
      <c r="BC9" s="93">
        <v>3960462</v>
      </c>
      <c r="BD9" s="93">
        <v>0</v>
      </c>
      <c r="BE9" s="93">
        <v>70715</v>
      </c>
      <c r="BF9" s="93">
        <v>52237424</v>
      </c>
      <c r="BG9" s="93">
        <v>0</v>
      </c>
      <c r="BH9" s="93">
        <v>0</v>
      </c>
      <c r="BI9" s="93">
        <v>0</v>
      </c>
      <c r="BJ9" s="93">
        <v>0</v>
      </c>
      <c r="BK9" s="93">
        <v>17669481</v>
      </c>
      <c r="BL9" s="93">
        <v>0</v>
      </c>
      <c r="BM9" s="93">
        <v>0</v>
      </c>
      <c r="BN9" s="93">
        <v>0</v>
      </c>
      <c r="BO9" s="93">
        <v>850442</v>
      </c>
      <c r="BP9" s="93">
        <v>11043907</v>
      </c>
      <c r="BQ9" s="93">
        <v>12027</v>
      </c>
      <c r="BR9" s="93">
        <v>581756</v>
      </c>
      <c r="BS9" s="93">
        <v>86869765</v>
      </c>
      <c r="BT9" s="93">
        <v>0</v>
      </c>
      <c r="BU9" s="93">
        <v>0</v>
      </c>
      <c r="BV9" s="93">
        <v>0</v>
      </c>
      <c r="BW9" s="93">
        <v>0</v>
      </c>
      <c r="BX9" s="93">
        <v>701600</v>
      </c>
      <c r="BY9" s="93">
        <v>0</v>
      </c>
      <c r="BZ9" s="93">
        <v>0</v>
      </c>
      <c r="CA9" s="93">
        <v>0</v>
      </c>
      <c r="CB9" s="93">
        <v>67226</v>
      </c>
      <c r="CC9" s="93">
        <v>2831</v>
      </c>
      <c r="CD9" s="93"/>
      <c r="CE9" s="93">
        <v>2831</v>
      </c>
      <c r="CF9" s="93"/>
      <c r="CG9" s="93">
        <v>434133</v>
      </c>
      <c r="CH9" s="93">
        <v>921149</v>
      </c>
      <c r="CI9" s="93">
        <v>829758</v>
      </c>
      <c r="CJ9" s="93">
        <v>230859</v>
      </c>
      <c r="CK9" s="93">
        <v>0</v>
      </c>
      <c r="CL9" s="93">
        <v>983346</v>
      </c>
      <c r="CM9" s="93">
        <v>0</v>
      </c>
      <c r="CN9" s="93">
        <v>0</v>
      </c>
      <c r="CO9" s="93">
        <v>0</v>
      </c>
      <c r="CP9" s="93">
        <v>13661435</v>
      </c>
      <c r="CQ9" s="93">
        <v>0</v>
      </c>
      <c r="CR9" s="93">
        <v>5037</v>
      </c>
      <c r="CS9" s="93">
        <v>11244818</v>
      </c>
      <c r="CT9" s="93">
        <v>147623</v>
      </c>
      <c r="CU9" s="93">
        <v>21334</v>
      </c>
      <c r="CV9" s="93">
        <v>4833420</v>
      </c>
      <c r="CW9" s="93">
        <v>0</v>
      </c>
      <c r="CX9" s="93">
        <v>0</v>
      </c>
      <c r="CY9" s="93">
        <v>0</v>
      </c>
      <c r="CZ9" s="93">
        <v>2042687</v>
      </c>
      <c r="DA9" s="93">
        <v>0</v>
      </c>
      <c r="DB9" s="93">
        <v>2042687</v>
      </c>
      <c r="DC9" s="93">
        <v>0</v>
      </c>
      <c r="DD9" s="93">
        <v>0</v>
      </c>
      <c r="DE9" s="93">
        <v>-743463</v>
      </c>
      <c r="DF9" s="93">
        <v>0</v>
      </c>
      <c r="DG9" s="93">
        <v>29629</v>
      </c>
      <c r="DH9" s="93">
        <v>0</v>
      </c>
      <c r="DI9" s="93">
        <v>598440</v>
      </c>
      <c r="DJ9" s="93">
        <v>0</v>
      </c>
      <c r="DK9" s="93">
        <v>-26565</v>
      </c>
      <c r="DL9" s="93">
        <v>146743</v>
      </c>
      <c r="DM9" s="93">
        <v>-3850055</v>
      </c>
      <c r="DN9" s="93">
        <v>0</v>
      </c>
      <c r="DO9" s="93">
        <v>0</v>
      </c>
      <c r="DP9" s="93">
        <v>0</v>
      </c>
      <c r="DQ9" s="93">
        <v>2409044</v>
      </c>
      <c r="DR9" s="93">
        <v>-627875</v>
      </c>
      <c r="DS9" s="93">
        <v>2409044</v>
      </c>
      <c r="DT9" s="93">
        <v>0</v>
      </c>
      <c r="DU9" s="93">
        <v>-1779534</v>
      </c>
      <c r="DV9" s="93">
        <v>-130083</v>
      </c>
      <c r="DW9" s="93">
        <v>0</v>
      </c>
      <c r="DX9" s="93">
        <v>0</v>
      </c>
      <c r="DY9" s="93">
        <v>-743463</v>
      </c>
      <c r="DZ9" s="93">
        <v>0</v>
      </c>
      <c r="EA9" s="93">
        <v>0</v>
      </c>
      <c r="EB9" s="93">
        <v>0</v>
      </c>
      <c r="EC9" s="93">
        <v>-21892</v>
      </c>
      <c r="ED9" s="93">
        <v>-26565</v>
      </c>
      <c r="EE9" s="93">
        <v>0</v>
      </c>
      <c r="EF9" s="93">
        <v>0</v>
      </c>
      <c r="EG9" s="93">
        <v>0</v>
      </c>
      <c r="EH9" s="93">
        <v>0</v>
      </c>
      <c r="EI9" s="93">
        <v>0</v>
      </c>
      <c r="EJ9" s="93">
        <v>153527</v>
      </c>
      <c r="EK9" s="93">
        <v>0</v>
      </c>
      <c r="EL9" s="93">
        <v>0</v>
      </c>
      <c r="EM9" s="93">
        <v>0</v>
      </c>
      <c r="EN9" s="93">
        <v>115588</v>
      </c>
      <c r="EO9" s="93">
        <v>0</v>
      </c>
      <c r="EP9" s="93">
        <v>0</v>
      </c>
      <c r="EQ9" s="93">
        <v>0</v>
      </c>
      <c r="ER9" s="93">
        <v>0</v>
      </c>
      <c r="ES9" s="93">
        <v>0</v>
      </c>
      <c r="ET9" s="93">
        <v>0</v>
      </c>
      <c r="EU9" s="93">
        <v>627875</v>
      </c>
      <c r="EV9" s="93">
        <v>-1779534</v>
      </c>
      <c r="EW9" s="93">
        <v>-5460974</v>
      </c>
      <c r="EX9" s="93">
        <v>0</v>
      </c>
      <c r="EY9" s="93">
        <v>-47079</v>
      </c>
      <c r="EZ9" s="93">
        <v>1458182</v>
      </c>
      <c r="FA9" s="93">
        <v>2042687</v>
      </c>
      <c r="FB9" s="93">
        <v>3960462</v>
      </c>
      <c r="FC9" s="93">
        <v>54646468</v>
      </c>
      <c r="FD9" s="93">
        <v>0</v>
      </c>
      <c r="FE9" s="93">
        <v>0</v>
      </c>
      <c r="FF9" s="93">
        <v>52237425</v>
      </c>
      <c r="FG9" s="93">
        <v>0</v>
      </c>
      <c r="FH9" s="93">
        <v>-1779534</v>
      </c>
      <c r="FI9" s="93">
        <v>-5277044</v>
      </c>
      <c r="FJ9" s="93">
        <v>54646468</v>
      </c>
      <c r="FK9" s="93">
        <v>52237425</v>
      </c>
      <c r="FL9" s="93"/>
      <c r="FM9" s="93">
        <v>44669975</v>
      </c>
      <c r="FN9" s="93">
        <v>46956858</v>
      </c>
      <c r="FO9" s="93">
        <v>39401</v>
      </c>
      <c r="FP9" s="93">
        <v>1988368</v>
      </c>
      <c r="FQ9" s="93">
        <v>-24797</v>
      </c>
      <c r="FR9" s="93">
        <v>20758</v>
      </c>
      <c r="FS9" s="93">
        <v>-4699449</v>
      </c>
      <c r="FT9" s="93">
        <v>1320105</v>
      </c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52"/>
    </row>
    <row r="10" spans="1:319" x14ac:dyDescent="0.25">
      <c r="A10" s="91">
        <v>202212</v>
      </c>
      <c r="B10" s="93">
        <v>70857</v>
      </c>
      <c r="C10" s="94" t="s">
        <v>911</v>
      </c>
      <c r="D10" s="93">
        <v>0</v>
      </c>
      <c r="E10" s="93">
        <v>0</v>
      </c>
      <c r="F10" s="93">
        <v>814939</v>
      </c>
      <c r="G10" s="93">
        <v>196343364</v>
      </c>
      <c r="H10" s="93">
        <v>0</v>
      </c>
      <c r="I10" s="93">
        <v>2438779</v>
      </c>
      <c r="J10" s="93">
        <v>1763851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25261554</v>
      </c>
      <c r="U10" s="93">
        <v>112007473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19758885</v>
      </c>
      <c r="AJ10" s="93">
        <v>51389004</v>
      </c>
      <c r="AK10" s="93">
        <v>3210</v>
      </c>
      <c r="AL10" s="93">
        <v>43553424</v>
      </c>
      <c r="AM10" s="93">
        <v>0</v>
      </c>
      <c r="AN10" s="93">
        <v>117877560</v>
      </c>
      <c r="AO10" s="93">
        <v>21977</v>
      </c>
      <c r="AP10" s="93">
        <v>117877560</v>
      </c>
      <c r="AQ10" s="93">
        <v>0</v>
      </c>
      <c r="AR10" s="93">
        <v>0</v>
      </c>
      <c r="AS10" s="93">
        <v>0</v>
      </c>
      <c r="AT10" s="93">
        <v>191431963</v>
      </c>
      <c r="AU10" s="93">
        <v>3277930</v>
      </c>
      <c r="AV10" s="93">
        <v>5924163</v>
      </c>
      <c r="AW10" s="93">
        <v>62050609</v>
      </c>
      <c r="AX10" s="93">
        <v>8705926</v>
      </c>
      <c r="AY10" s="93">
        <v>76146560</v>
      </c>
      <c r="AZ10" s="93">
        <v>21807551</v>
      </c>
      <c r="BA10" s="93">
        <v>67803826</v>
      </c>
      <c r="BB10" s="93">
        <v>7795576</v>
      </c>
      <c r="BC10" s="93">
        <v>10692909</v>
      </c>
      <c r="BD10" s="93">
        <v>0</v>
      </c>
      <c r="BE10" s="93">
        <v>198287</v>
      </c>
      <c r="BF10" s="93">
        <v>117877560</v>
      </c>
      <c r="BG10" s="93">
        <v>0</v>
      </c>
      <c r="BH10" s="93">
        <v>0</v>
      </c>
      <c r="BI10" s="93">
        <v>0</v>
      </c>
      <c r="BJ10" s="93">
        <v>0</v>
      </c>
      <c r="BK10" s="93">
        <v>39685878</v>
      </c>
      <c r="BL10" s="93">
        <v>0</v>
      </c>
      <c r="BM10" s="93">
        <v>0</v>
      </c>
      <c r="BN10" s="93">
        <v>0</v>
      </c>
      <c r="BO10" s="93">
        <v>1763851</v>
      </c>
      <c r="BP10" s="93">
        <v>25261554</v>
      </c>
      <c r="BQ10" s="93">
        <v>29418</v>
      </c>
      <c r="BR10" s="93">
        <v>1319905</v>
      </c>
      <c r="BS10" s="93">
        <v>196343364</v>
      </c>
      <c r="BT10" s="93">
        <v>0</v>
      </c>
      <c r="BU10" s="93">
        <v>0</v>
      </c>
      <c r="BV10" s="93">
        <v>0</v>
      </c>
      <c r="BW10" s="93">
        <v>0</v>
      </c>
      <c r="BX10" s="93">
        <v>1580618</v>
      </c>
      <c r="BY10" s="93">
        <v>0</v>
      </c>
      <c r="BZ10" s="93">
        <v>0</v>
      </c>
      <c r="CA10" s="93">
        <v>0</v>
      </c>
      <c r="CB10" s="93">
        <v>188288</v>
      </c>
      <c r="CC10" s="93">
        <v>7938</v>
      </c>
      <c r="CD10" s="93"/>
      <c r="CE10" s="93">
        <v>7938</v>
      </c>
      <c r="CF10" s="93"/>
      <c r="CG10" s="93">
        <v>1012783</v>
      </c>
      <c r="CH10" s="93">
        <v>1152717</v>
      </c>
      <c r="CI10" s="93">
        <v>896114</v>
      </c>
      <c r="CJ10" s="93">
        <v>547158</v>
      </c>
      <c r="CK10" s="93">
        <v>0</v>
      </c>
      <c r="CL10" s="93">
        <v>2240492</v>
      </c>
      <c r="CM10" s="93">
        <v>0</v>
      </c>
      <c r="CN10" s="93">
        <v>0</v>
      </c>
      <c r="CO10" s="93">
        <v>0</v>
      </c>
      <c r="CP10" s="93">
        <v>30811970</v>
      </c>
      <c r="CQ10" s="93">
        <v>0</v>
      </c>
      <c r="CR10" s="93">
        <v>21977</v>
      </c>
      <c r="CS10" s="93">
        <v>25399643</v>
      </c>
      <c r="CT10" s="93">
        <v>307122</v>
      </c>
      <c r="CU10" s="93">
        <v>60377</v>
      </c>
      <c r="CV10" s="93">
        <v>10484312</v>
      </c>
      <c r="CW10" s="93">
        <v>0</v>
      </c>
      <c r="CX10" s="93">
        <v>0</v>
      </c>
      <c r="CY10" s="93">
        <v>0</v>
      </c>
      <c r="CZ10" s="93">
        <v>4345170</v>
      </c>
      <c r="DA10" s="93">
        <v>0</v>
      </c>
      <c r="DB10" s="93">
        <v>4345170</v>
      </c>
      <c r="DC10" s="93">
        <v>0</v>
      </c>
      <c r="DD10" s="93">
        <v>0</v>
      </c>
      <c r="DE10" s="93">
        <v>-1736206</v>
      </c>
      <c r="DF10" s="93">
        <v>0</v>
      </c>
      <c r="DG10" s="93">
        <v>81716</v>
      </c>
      <c r="DH10" s="93">
        <v>0</v>
      </c>
      <c r="DI10" s="93">
        <v>1384446</v>
      </c>
      <c r="DJ10" s="93">
        <v>0</v>
      </c>
      <c r="DK10" s="93">
        <v>-50526</v>
      </c>
      <c r="DL10" s="93">
        <v>288087</v>
      </c>
      <c r="DM10" s="93">
        <v>-8924037</v>
      </c>
      <c r="DN10" s="93">
        <v>0</v>
      </c>
      <c r="DO10" s="93">
        <v>0</v>
      </c>
      <c r="DP10" s="93">
        <v>0</v>
      </c>
      <c r="DQ10" s="93">
        <v>5440799</v>
      </c>
      <c r="DR10" s="93">
        <v>-1466500</v>
      </c>
      <c r="DS10" s="93">
        <v>5440799</v>
      </c>
      <c r="DT10" s="93">
        <v>0</v>
      </c>
      <c r="DU10" s="93">
        <v>-3628638</v>
      </c>
      <c r="DV10" s="93">
        <v>-291951</v>
      </c>
      <c r="DW10" s="93">
        <v>0</v>
      </c>
      <c r="DX10" s="93">
        <v>0</v>
      </c>
      <c r="DY10" s="93">
        <v>-1736206</v>
      </c>
      <c r="DZ10" s="93">
        <v>0</v>
      </c>
      <c r="EA10" s="93">
        <v>0</v>
      </c>
      <c r="EB10" s="93">
        <v>0</v>
      </c>
      <c r="EC10" s="93">
        <v>-33714</v>
      </c>
      <c r="ED10" s="93">
        <v>-50526</v>
      </c>
      <c r="EE10" s="93">
        <v>0</v>
      </c>
      <c r="EF10" s="93">
        <v>0</v>
      </c>
      <c r="EG10" s="93">
        <v>0</v>
      </c>
      <c r="EH10" s="93">
        <v>0</v>
      </c>
      <c r="EI10" s="93">
        <v>0</v>
      </c>
      <c r="EJ10" s="93">
        <v>-451677</v>
      </c>
      <c r="EK10" s="93">
        <v>0</v>
      </c>
      <c r="EL10" s="93">
        <v>0</v>
      </c>
      <c r="EM10" s="93">
        <v>0</v>
      </c>
      <c r="EN10" s="93">
        <v>269706</v>
      </c>
      <c r="EO10" s="93">
        <v>0</v>
      </c>
      <c r="EP10" s="93">
        <v>0</v>
      </c>
      <c r="EQ10" s="93">
        <v>0</v>
      </c>
      <c r="ER10" s="93">
        <v>0</v>
      </c>
      <c r="ES10" s="93">
        <v>0</v>
      </c>
      <c r="ET10" s="93">
        <v>0</v>
      </c>
      <c r="EU10" s="93">
        <v>1466500</v>
      </c>
      <c r="EV10" s="93">
        <v>-3628638</v>
      </c>
      <c r="EW10" s="93">
        <v>-11607998</v>
      </c>
      <c r="EX10" s="93">
        <v>0</v>
      </c>
      <c r="EY10" s="93">
        <v>-103041</v>
      </c>
      <c r="EZ10" s="93">
        <v>3160827</v>
      </c>
      <c r="FA10" s="93">
        <v>4345170</v>
      </c>
      <c r="FB10" s="93">
        <v>10692909</v>
      </c>
      <c r="FC10" s="93">
        <v>123318359</v>
      </c>
      <c r="FD10" s="93">
        <v>0</v>
      </c>
      <c r="FE10" s="93">
        <v>0</v>
      </c>
      <c r="FF10" s="93">
        <v>117877560</v>
      </c>
      <c r="FG10" s="93">
        <v>0</v>
      </c>
      <c r="FH10" s="93">
        <v>-3628638</v>
      </c>
      <c r="FI10" s="93">
        <v>-13331323</v>
      </c>
      <c r="FJ10" s="93">
        <v>123318359</v>
      </c>
      <c r="FK10" s="93">
        <v>117877560</v>
      </c>
      <c r="FL10" s="93"/>
      <c r="FM10" s="93">
        <v>99753779</v>
      </c>
      <c r="FN10" s="93">
        <v>104886578</v>
      </c>
      <c r="FO10" s="93">
        <v>76966</v>
      </c>
      <c r="FP10" s="93">
        <v>4418534</v>
      </c>
      <c r="FQ10" s="93">
        <v>-51077</v>
      </c>
      <c r="FR10" s="93">
        <v>-28156</v>
      </c>
      <c r="FS10" s="93">
        <v>-10233257</v>
      </c>
      <c r="FT10" s="93">
        <v>2298073</v>
      </c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52"/>
    </row>
    <row r="11" spans="1:319" x14ac:dyDescent="0.25">
      <c r="A11" s="91">
        <v>202212</v>
      </c>
      <c r="B11" s="93">
        <v>70742</v>
      </c>
      <c r="C11" s="94" t="s">
        <v>912</v>
      </c>
      <c r="D11" s="93">
        <v>0</v>
      </c>
      <c r="E11" s="93">
        <v>0</v>
      </c>
      <c r="F11" s="93">
        <v>0</v>
      </c>
      <c r="G11" s="93">
        <v>17537329</v>
      </c>
      <c r="H11" s="93">
        <v>387172</v>
      </c>
      <c r="I11" s="93">
        <v>752917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680612</v>
      </c>
      <c r="U11" s="93">
        <v>5418954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883225</v>
      </c>
      <c r="AJ11" s="93">
        <v>2134535</v>
      </c>
      <c r="AK11" s="93">
        <v>0</v>
      </c>
      <c r="AL11" s="93">
        <v>2303701</v>
      </c>
      <c r="AM11" s="93">
        <v>0</v>
      </c>
      <c r="AN11" s="93">
        <v>14721058</v>
      </c>
      <c r="AO11" s="93">
        <v>0</v>
      </c>
      <c r="AP11" s="93">
        <v>3515492</v>
      </c>
      <c r="AQ11" s="93">
        <v>11205566</v>
      </c>
      <c r="AR11" s="93">
        <v>0</v>
      </c>
      <c r="AS11" s="93">
        <v>11198212</v>
      </c>
      <c r="AT11" s="93">
        <v>5418710</v>
      </c>
      <c r="AU11" s="93">
        <v>0</v>
      </c>
      <c r="AV11" s="93">
        <v>159918</v>
      </c>
      <c r="AW11" s="93">
        <v>1191411</v>
      </c>
      <c r="AX11" s="93">
        <v>590229</v>
      </c>
      <c r="AY11" s="93">
        <v>-244</v>
      </c>
      <c r="AZ11" s="93">
        <v>375106</v>
      </c>
      <c r="BA11" s="93">
        <v>1114</v>
      </c>
      <c r="BB11" s="93">
        <v>-1358</v>
      </c>
      <c r="BC11" s="93">
        <v>0</v>
      </c>
      <c r="BD11" s="93">
        <v>0</v>
      </c>
      <c r="BE11" s="93">
        <v>365745</v>
      </c>
      <c r="BF11" s="93">
        <v>14721058</v>
      </c>
      <c r="BG11" s="93">
        <v>0</v>
      </c>
      <c r="BH11" s="93">
        <v>0</v>
      </c>
      <c r="BI11" s="93">
        <v>0</v>
      </c>
      <c r="BJ11" s="93">
        <v>11205566</v>
      </c>
      <c r="BK11" s="93">
        <v>3849797</v>
      </c>
      <c r="BL11" s="93">
        <v>0</v>
      </c>
      <c r="BM11" s="93">
        <v>0</v>
      </c>
      <c r="BN11" s="93">
        <v>0</v>
      </c>
      <c r="BO11" s="93">
        <v>0</v>
      </c>
      <c r="BP11" s="93">
        <v>680612</v>
      </c>
      <c r="BQ11" s="93">
        <v>1124</v>
      </c>
      <c r="BR11" s="93">
        <v>79468</v>
      </c>
      <c r="BS11" s="93">
        <v>17537329</v>
      </c>
      <c r="BT11" s="93">
        <v>0</v>
      </c>
      <c r="BU11" s="93">
        <v>0</v>
      </c>
      <c r="BV11" s="93">
        <v>7180</v>
      </c>
      <c r="BW11" s="93">
        <v>0</v>
      </c>
      <c r="BX11" s="93">
        <v>20380</v>
      </c>
      <c r="BY11" s="93">
        <v>0</v>
      </c>
      <c r="BZ11" s="93">
        <v>0</v>
      </c>
      <c r="CA11" s="93">
        <v>0</v>
      </c>
      <c r="CB11" s="93">
        <v>0</v>
      </c>
      <c r="CC11" s="93">
        <v>7335</v>
      </c>
      <c r="CD11" s="93">
        <v>0</v>
      </c>
      <c r="CE11" s="93">
        <v>7335</v>
      </c>
      <c r="CF11" s="93">
        <v>0</v>
      </c>
      <c r="CG11" s="93">
        <v>45983</v>
      </c>
      <c r="CH11" s="93">
        <v>88022</v>
      </c>
      <c r="CI11" s="93">
        <v>1</v>
      </c>
      <c r="CJ11" s="93">
        <v>0</v>
      </c>
      <c r="CK11" s="93">
        <v>0</v>
      </c>
      <c r="CL11" s="93">
        <v>0</v>
      </c>
      <c r="CM11" s="93">
        <v>0</v>
      </c>
      <c r="CN11" s="93">
        <v>0</v>
      </c>
      <c r="CO11" s="93">
        <v>0</v>
      </c>
      <c r="CP11" s="93">
        <v>1251310</v>
      </c>
      <c r="CQ11" s="93">
        <v>0</v>
      </c>
      <c r="CR11" s="93">
        <v>0</v>
      </c>
      <c r="CS11" s="93">
        <v>436724</v>
      </c>
      <c r="CT11" s="93">
        <v>33485</v>
      </c>
      <c r="CU11" s="93">
        <v>80686</v>
      </c>
      <c r="CV11" s="93">
        <v>0</v>
      </c>
      <c r="CW11" s="93">
        <v>0</v>
      </c>
      <c r="CX11" s="93">
        <v>-111220</v>
      </c>
      <c r="CY11" s="93">
        <v>0</v>
      </c>
      <c r="CZ11" s="93">
        <v>341907</v>
      </c>
      <c r="DA11" s="93">
        <v>0</v>
      </c>
      <c r="DB11" s="93">
        <v>341907</v>
      </c>
      <c r="DC11" s="93">
        <v>0</v>
      </c>
      <c r="DD11" s="93">
        <v>0</v>
      </c>
      <c r="DE11" s="93">
        <v>-106772</v>
      </c>
      <c r="DF11" s="93">
        <v>0</v>
      </c>
      <c r="DG11" s="93">
        <v>0</v>
      </c>
      <c r="DH11" s="93">
        <v>0</v>
      </c>
      <c r="DI11" s="93">
        <v>362477</v>
      </c>
      <c r="DJ11" s="93">
        <v>0</v>
      </c>
      <c r="DK11" s="93">
        <v>-5769</v>
      </c>
      <c r="DL11" s="93">
        <v>0</v>
      </c>
      <c r="DM11" s="93">
        <v>-2329372</v>
      </c>
      <c r="DN11" s="93">
        <v>0</v>
      </c>
      <c r="DO11" s="93">
        <v>0</v>
      </c>
      <c r="DP11" s="93">
        <v>0</v>
      </c>
      <c r="DQ11" s="93">
        <v>2303058</v>
      </c>
      <c r="DR11" s="93">
        <v>-201494</v>
      </c>
      <c r="DS11" s="93">
        <v>2303058</v>
      </c>
      <c r="DT11" s="93">
        <v>0</v>
      </c>
      <c r="DU11" s="93">
        <v>-873795</v>
      </c>
      <c r="DV11" s="93">
        <v>-44170</v>
      </c>
      <c r="DW11" s="93">
        <v>0</v>
      </c>
      <c r="DX11" s="93">
        <v>0</v>
      </c>
      <c r="DY11" s="93">
        <v>-217992</v>
      </c>
      <c r="DZ11" s="93">
        <v>0</v>
      </c>
      <c r="EA11" s="93">
        <v>0</v>
      </c>
      <c r="EB11" s="93">
        <v>0</v>
      </c>
      <c r="EC11" s="93">
        <v>0</v>
      </c>
      <c r="ED11" s="93">
        <v>-5769</v>
      </c>
      <c r="EE11" s="93">
        <v>0</v>
      </c>
      <c r="EF11" s="93">
        <v>0</v>
      </c>
      <c r="EG11" s="93">
        <v>0</v>
      </c>
      <c r="EH11" s="93">
        <v>0</v>
      </c>
      <c r="EI11" s="93">
        <v>0</v>
      </c>
      <c r="EJ11" s="93">
        <v>29412</v>
      </c>
      <c r="EK11" s="93">
        <v>0</v>
      </c>
      <c r="EL11" s="93">
        <v>0</v>
      </c>
      <c r="EM11" s="93">
        <v>0</v>
      </c>
      <c r="EN11" s="93">
        <v>16498</v>
      </c>
      <c r="EO11" s="93">
        <v>0</v>
      </c>
      <c r="EP11" s="93">
        <v>0</v>
      </c>
      <c r="EQ11" s="93">
        <v>0</v>
      </c>
      <c r="ER11" s="93">
        <v>0</v>
      </c>
      <c r="ES11" s="93">
        <v>0</v>
      </c>
      <c r="ET11" s="93">
        <v>0</v>
      </c>
      <c r="EU11" s="93">
        <v>90274</v>
      </c>
      <c r="EV11" s="93">
        <v>-873795</v>
      </c>
      <c r="EW11" s="93">
        <v>-2576698</v>
      </c>
      <c r="EX11" s="93">
        <v>0</v>
      </c>
      <c r="EY11" s="93">
        <v>-2283</v>
      </c>
      <c r="EZ11" s="93">
        <v>264367</v>
      </c>
      <c r="FA11" s="93">
        <v>341907</v>
      </c>
      <c r="FB11" s="93">
        <v>0</v>
      </c>
      <c r="FC11" s="93">
        <v>17024584</v>
      </c>
      <c r="FD11" s="93">
        <v>0</v>
      </c>
      <c r="FE11" s="93">
        <v>0</v>
      </c>
      <c r="FF11" s="93">
        <v>14721058</v>
      </c>
      <c r="FG11" s="93">
        <v>-60234</v>
      </c>
      <c r="FH11" s="93">
        <v>-873795</v>
      </c>
      <c r="FI11" s="93">
        <v>0</v>
      </c>
      <c r="FJ11" s="93">
        <v>17024584</v>
      </c>
      <c r="FK11" s="93">
        <v>14721058</v>
      </c>
      <c r="FL11" s="93">
        <v>-105751</v>
      </c>
      <c r="FM11" s="93">
        <v>15237244</v>
      </c>
      <c r="FN11" s="93">
        <v>13743487</v>
      </c>
      <c r="FO11" s="93">
        <v>9741</v>
      </c>
      <c r="FP11" s="93">
        <v>-947078</v>
      </c>
      <c r="FQ11" s="93">
        <v>-6730</v>
      </c>
      <c r="FR11" s="93">
        <v>-17802</v>
      </c>
      <c r="FS11" s="93">
        <v>-1681589</v>
      </c>
      <c r="FT11" s="93">
        <v>1037805</v>
      </c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  <c r="IW11" s="49"/>
      <c r="IX11" s="49"/>
      <c r="IY11" s="49"/>
      <c r="IZ11" s="49"/>
      <c r="JA11" s="49"/>
      <c r="JB11" s="49"/>
      <c r="JC11" s="49"/>
      <c r="JD11" s="49"/>
      <c r="JE11" s="49"/>
      <c r="JF11" s="49"/>
      <c r="JG11" s="49"/>
      <c r="JH11" s="49"/>
      <c r="JI11" s="49"/>
      <c r="JJ11" s="49"/>
      <c r="JK11" s="49"/>
      <c r="JL11" s="49"/>
      <c r="JM11" s="49"/>
      <c r="JN11" s="49"/>
      <c r="JO11" s="49"/>
      <c r="JP11" s="49"/>
      <c r="JQ11" s="49"/>
      <c r="JR11" s="49"/>
      <c r="JS11" s="49"/>
      <c r="JT11" s="49"/>
      <c r="JU11" s="49"/>
      <c r="JV11" s="49"/>
      <c r="JW11" s="49"/>
      <c r="JX11" s="49"/>
      <c r="JY11" s="49"/>
      <c r="JZ11" s="49"/>
      <c r="KA11" s="49"/>
      <c r="KB11" s="49"/>
      <c r="KC11" s="49"/>
      <c r="KD11" s="49"/>
      <c r="KE11" s="49"/>
      <c r="KF11" s="49"/>
      <c r="KG11" s="49"/>
      <c r="KH11" s="49"/>
      <c r="KI11" s="49"/>
      <c r="KJ11" s="49"/>
      <c r="KK11" s="49"/>
      <c r="KL11" s="49"/>
      <c r="KM11" s="49"/>
      <c r="KN11" s="49"/>
      <c r="KO11" s="49"/>
      <c r="KP11" s="49"/>
      <c r="KQ11" s="49"/>
      <c r="KR11" s="49"/>
      <c r="KS11" s="49"/>
      <c r="KT11" s="49"/>
      <c r="KU11" s="49"/>
      <c r="KV11" s="49"/>
      <c r="KW11" s="49"/>
      <c r="KX11" s="49"/>
      <c r="KY11" s="49"/>
      <c r="KZ11" s="49"/>
      <c r="LA11" s="49"/>
      <c r="LB11" s="49"/>
      <c r="LC11" s="49"/>
      <c r="LD11" s="49"/>
      <c r="LE11" s="49"/>
      <c r="LF11" s="52"/>
    </row>
    <row r="12" spans="1:319" x14ac:dyDescent="0.25">
      <c r="A12" s="91">
        <v>202212</v>
      </c>
      <c r="B12" s="93">
        <v>71046</v>
      </c>
      <c r="C12" s="94" t="s">
        <v>1423</v>
      </c>
      <c r="D12" s="93">
        <v>0</v>
      </c>
      <c r="E12" s="93">
        <v>0</v>
      </c>
      <c r="F12" s="93">
        <v>18853</v>
      </c>
      <c r="G12" s="93">
        <v>78644617</v>
      </c>
      <c r="H12" s="93">
        <v>0</v>
      </c>
      <c r="I12" s="93">
        <v>2492273</v>
      </c>
      <c r="J12" s="93">
        <v>969770</v>
      </c>
      <c r="K12" s="93">
        <v>0</v>
      </c>
      <c r="L12" s="93">
        <v>0</v>
      </c>
      <c r="M12" s="93">
        <v>3024</v>
      </c>
      <c r="N12" s="93">
        <v>0</v>
      </c>
      <c r="O12" s="93">
        <v>0</v>
      </c>
      <c r="P12" s="93">
        <v>0</v>
      </c>
      <c r="Q12" s="93">
        <v>44530</v>
      </c>
      <c r="R12" s="93">
        <v>1489</v>
      </c>
      <c r="S12" s="93">
        <v>0</v>
      </c>
      <c r="T12" s="93">
        <v>2031130</v>
      </c>
      <c r="U12" s="93">
        <v>6308592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635718</v>
      </c>
      <c r="AJ12" s="93">
        <v>744437</v>
      </c>
      <c r="AK12" s="93">
        <v>0</v>
      </c>
      <c r="AL12" s="93">
        <v>2930710</v>
      </c>
      <c r="AM12" s="93">
        <v>0</v>
      </c>
      <c r="AN12" s="93">
        <v>74858263</v>
      </c>
      <c r="AO12" s="93">
        <v>0</v>
      </c>
      <c r="AP12" s="93">
        <v>4706941</v>
      </c>
      <c r="AQ12" s="93">
        <v>70151322</v>
      </c>
      <c r="AR12" s="93">
        <v>0</v>
      </c>
      <c r="AS12" s="93">
        <v>69030645</v>
      </c>
      <c r="AT12" s="93">
        <v>6767383</v>
      </c>
      <c r="AU12" s="93">
        <v>52108</v>
      </c>
      <c r="AV12" s="93">
        <v>72020</v>
      </c>
      <c r="AW12" s="93">
        <v>252742</v>
      </c>
      <c r="AX12" s="93">
        <v>3968194</v>
      </c>
      <c r="AY12" s="93">
        <v>406683</v>
      </c>
      <c r="AZ12" s="93">
        <v>639367</v>
      </c>
      <c r="BA12" s="93">
        <v>144507</v>
      </c>
      <c r="BB12" s="93">
        <v>262176</v>
      </c>
      <c r="BC12" s="93">
        <v>1507752</v>
      </c>
      <c r="BD12" s="93">
        <v>0</v>
      </c>
      <c r="BE12" s="93">
        <v>216499</v>
      </c>
      <c r="BF12" s="93">
        <v>74858263</v>
      </c>
      <c r="BG12" s="93">
        <v>46019</v>
      </c>
      <c r="BH12" s="93">
        <v>0</v>
      </c>
      <c r="BI12" s="93">
        <v>0</v>
      </c>
      <c r="BJ12" s="93">
        <v>70151322</v>
      </c>
      <c r="BK12" s="93">
        <v>1569398</v>
      </c>
      <c r="BL12" s="93">
        <v>0</v>
      </c>
      <c r="BM12" s="93">
        <v>0</v>
      </c>
      <c r="BN12" s="93">
        <v>0</v>
      </c>
      <c r="BO12" s="93">
        <v>969770</v>
      </c>
      <c r="BP12" s="93">
        <v>1909289</v>
      </c>
      <c r="BQ12" s="93">
        <v>41017</v>
      </c>
      <c r="BR12" s="93">
        <v>271078</v>
      </c>
      <c r="BS12" s="93">
        <v>78644617</v>
      </c>
      <c r="BT12" s="93">
        <v>0</v>
      </c>
      <c r="BU12" s="93">
        <v>0</v>
      </c>
      <c r="BV12" s="93">
        <v>0</v>
      </c>
      <c r="BW12" s="93">
        <v>121841</v>
      </c>
      <c r="BX12" s="93">
        <v>15737</v>
      </c>
      <c r="BY12" s="93">
        <v>0</v>
      </c>
      <c r="BZ12" s="93">
        <v>0</v>
      </c>
      <c r="CA12" s="93">
        <v>118986</v>
      </c>
      <c r="CB12" s="93">
        <v>0</v>
      </c>
      <c r="CC12" s="93">
        <v>7507</v>
      </c>
      <c r="CD12" s="93">
        <v>0</v>
      </c>
      <c r="CE12" s="93">
        <v>7507</v>
      </c>
      <c r="CF12" s="93">
        <v>0</v>
      </c>
      <c r="CG12" s="93">
        <v>69420</v>
      </c>
      <c r="CH12" s="93">
        <v>37219</v>
      </c>
      <c r="CI12" s="93">
        <v>0</v>
      </c>
      <c r="CJ12" s="93"/>
      <c r="CK12" s="93">
        <v>0</v>
      </c>
      <c r="CL12" s="93">
        <v>2272750</v>
      </c>
      <c r="CM12" s="93">
        <v>0</v>
      </c>
      <c r="CN12" s="93">
        <v>0</v>
      </c>
      <c r="CO12" s="93">
        <v>0</v>
      </c>
      <c r="CP12" s="93">
        <v>89866</v>
      </c>
      <c r="CQ12" s="93">
        <v>2855</v>
      </c>
      <c r="CR12" s="93">
        <v>0</v>
      </c>
      <c r="CS12" s="93">
        <v>59613</v>
      </c>
      <c r="CT12" s="93">
        <v>201658</v>
      </c>
      <c r="CU12" s="93">
        <v>29712</v>
      </c>
      <c r="CV12" s="93">
        <v>0</v>
      </c>
      <c r="CW12" s="93">
        <v>0</v>
      </c>
      <c r="CX12" s="93">
        <v>-10523</v>
      </c>
      <c r="CY12" s="93">
        <v>0</v>
      </c>
      <c r="CZ12" s="93">
        <v>3517912</v>
      </c>
      <c r="DA12" s="93">
        <v>0</v>
      </c>
      <c r="DB12" s="93">
        <v>3517912</v>
      </c>
      <c r="DC12" s="93">
        <v>0</v>
      </c>
      <c r="DD12" s="93">
        <v>0</v>
      </c>
      <c r="DE12" s="93">
        <v>-236243</v>
      </c>
      <c r="DF12" s="93">
        <v>0</v>
      </c>
      <c r="DG12" s="93">
        <v>30271</v>
      </c>
      <c r="DH12" s="93">
        <v>0</v>
      </c>
      <c r="DI12" s="93">
        <v>1771602</v>
      </c>
      <c r="DJ12" s="93">
        <v>0</v>
      </c>
      <c r="DK12" s="93">
        <v>-57980</v>
      </c>
      <c r="DL12" s="93">
        <v>43409</v>
      </c>
      <c r="DM12" s="93">
        <v>-11522425</v>
      </c>
      <c r="DN12" s="93">
        <v>0</v>
      </c>
      <c r="DO12" s="93">
        <v>0</v>
      </c>
      <c r="DP12" s="93">
        <v>0</v>
      </c>
      <c r="DQ12" s="93">
        <v>8501971</v>
      </c>
      <c r="DR12" s="93">
        <v>-210443</v>
      </c>
      <c r="DS12" s="93">
        <v>8501971</v>
      </c>
      <c r="DT12" s="93">
        <v>0</v>
      </c>
      <c r="DU12" s="93">
        <v>-2508433</v>
      </c>
      <c r="DV12" s="93">
        <v>-125138</v>
      </c>
      <c r="DW12" s="93">
        <v>0</v>
      </c>
      <c r="DX12" s="93">
        <v>0</v>
      </c>
      <c r="DY12" s="93">
        <v>-246766</v>
      </c>
      <c r="DZ12" s="93">
        <v>0</v>
      </c>
      <c r="EA12" s="93">
        <v>0</v>
      </c>
      <c r="EB12" s="93">
        <v>0</v>
      </c>
      <c r="EC12" s="93">
        <v>86910</v>
      </c>
      <c r="ED12" s="93">
        <v>-57980</v>
      </c>
      <c r="EE12" s="93">
        <v>0</v>
      </c>
      <c r="EF12" s="93">
        <v>0</v>
      </c>
      <c r="EG12" s="93">
        <v>0</v>
      </c>
      <c r="EH12" s="93">
        <v>0</v>
      </c>
      <c r="EI12" s="93">
        <v>0</v>
      </c>
      <c r="EJ12" s="93">
        <v>-16320</v>
      </c>
      <c r="EK12" s="93">
        <v>0</v>
      </c>
      <c r="EL12" s="93">
        <v>0</v>
      </c>
      <c r="EM12" s="93">
        <v>0</v>
      </c>
      <c r="EN12" s="93">
        <v>36323</v>
      </c>
      <c r="EO12" s="93">
        <v>0</v>
      </c>
      <c r="EP12" s="93">
        <v>0</v>
      </c>
      <c r="EQ12" s="93">
        <v>0</v>
      </c>
      <c r="ER12" s="93">
        <v>0</v>
      </c>
      <c r="ES12" s="93">
        <v>0</v>
      </c>
      <c r="ET12" s="93">
        <v>0</v>
      </c>
      <c r="EU12" s="93">
        <v>199920</v>
      </c>
      <c r="EV12" s="93">
        <v>-2508433</v>
      </c>
      <c r="EW12" s="93">
        <v>-11945801</v>
      </c>
      <c r="EX12" s="93">
        <v>0</v>
      </c>
      <c r="EY12" s="93">
        <v>-8351</v>
      </c>
      <c r="EZ12" s="93">
        <v>499505</v>
      </c>
      <c r="FA12" s="93">
        <v>3517912</v>
      </c>
      <c r="FB12" s="93">
        <v>1507753</v>
      </c>
      <c r="FC12" s="93">
        <v>83360234</v>
      </c>
      <c r="FD12" s="93">
        <v>0</v>
      </c>
      <c r="FE12" s="93">
        <v>0</v>
      </c>
      <c r="FF12" s="93">
        <v>74858263</v>
      </c>
      <c r="FG12" s="93">
        <v>15737</v>
      </c>
      <c r="FH12" s="93">
        <v>-2508433</v>
      </c>
      <c r="FI12" s="93">
        <v>-2025462</v>
      </c>
      <c r="FJ12" s="93">
        <v>83360234</v>
      </c>
      <c r="FK12" s="93">
        <v>74858263</v>
      </c>
      <c r="FL12" s="93">
        <v>-16599</v>
      </c>
      <c r="FM12" s="93">
        <v>81165866</v>
      </c>
      <c r="FN12" s="93">
        <v>73299396</v>
      </c>
      <c r="FO12" s="93">
        <v>-34834</v>
      </c>
      <c r="FP12" s="93">
        <v>-8899516</v>
      </c>
      <c r="FQ12" s="93">
        <v>-46221</v>
      </c>
      <c r="FR12" s="93">
        <v>104622</v>
      </c>
      <c r="FS12" s="93">
        <v>-152307</v>
      </c>
      <c r="FT12" s="93">
        <v>35377</v>
      </c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  <c r="LC12" s="49"/>
      <c r="LD12" s="49"/>
      <c r="LE12" s="49"/>
      <c r="LF12" s="52"/>
    </row>
    <row r="13" spans="1:319" x14ac:dyDescent="0.25">
      <c r="B13" s="51"/>
      <c r="C13" s="51"/>
      <c r="D13" s="5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  <c r="LC13" s="49"/>
      <c r="LD13" s="49"/>
      <c r="LE13" s="49"/>
      <c r="LF13" s="49"/>
      <c r="LG13" s="52"/>
    </row>
    <row r="14" spans="1:319" x14ac:dyDescent="0.25">
      <c r="C14" s="51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  <c r="JC14" s="49"/>
      <c r="JD14" s="49"/>
      <c r="JE14" s="49"/>
      <c r="JF14" s="49"/>
      <c r="JG14" s="49"/>
      <c r="JH14" s="49"/>
      <c r="JI14" s="49"/>
      <c r="JJ14" s="49"/>
      <c r="JK14" s="49"/>
      <c r="JL14" s="49"/>
      <c r="JM14" s="49"/>
      <c r="JN14" s="49"/>
      <c r="JO14" s="49"/>
      <c r="JP14" s="49"/>
      <c r="JQ14" s="49"/>
      <c r="JR14" s="49"/>
      <c r="JS14" s="49"/>
      <c r="JT14" s="49"/>
      <c r="JU14" s="49"/>
      <c r="JV14" s="49"/>
      <c r="JW14" s="49"/>
      <c r="JX14" s="49"/>
      <c r="JY14" s="49"/>
      <c r="JZ14" s="49"/>
      <c r="KA14" s="49"/>
      <c r="KB14" s="49"/>
      <c r="KC14" s="49"/>
      <c r="KD14" s="49"/>
      <c r="KE14" s="49"/>
      <c r="KF14" s="49"/>
      <c r="KG14" s="49"/>
      <c r="KH14" s="49"/>
      <c r="KI14" s="49"/>
      <c r="KJ14" s="49"/>
      <c r="KK14" s="49"/>
      <c r="KL14" s="49"/>
      <c r="KM14" s="49"/>
      <c r="KN14" s="49"/>
      <c r="KO14" s="49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  <c r="LC14" s="49"/>
      <c r="LD14" s="49"/>
      <c r="LE14" s="49"/>
      <c r="LF14" s="49"/>
      <c r="LG14" s="52"/>
    </row>
    <row r="15" spans="1:319" x14ac:dyDescent="0.25">
      <c r="C15" s="51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</row>
    <row r="16" spans="1:319" x14ac:dyDescent="0.25">
      <c r="C16" s="51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</row>
    <row r="17" spans="3:233" x14ac:dyDescent="0.25">
      <c r="C17" s="51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</row>
    <row r="18" spans="3:233" x14ac:dyDescent="0.25">
      <c r="C18" s="51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</row>
    <row r="19" spans="3:233" x14ac:dyDescent="0.25">
      <c r="C19" s="51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</row>
  </sheetData>
  <sortState xmlns:xlrd2="http://schemas.microsoft.com/office/spreadsheetml/2017/richdata2" ref="A2:LX14">
    <sortCondition ref="C2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hidden="1" customWidth="1"/>
    <col min="2" max="2" width="20.42578125" hidden="1" customWidth="1"/>
    <col min="3" max="3" width="5" customWidth="1"/>
    <col min="4" max="4" width="87.42578125" customWidth="1"/>
    <col min="5" max="5" width="14.42578125" customWidth="1"/>
    <col min="6" max="6" width="6" customWidth="1"/>
    <col min="7" max="7" width="13.5703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53" t="s">
        <v>914</v>
      </c>
      <c r="D4" s="54"/>
      <c r="E4" s="55"/>
    </row>
    <row r="5" spans="1:5" ht="15" customHeight="1" x14ac:dyDescent="0.25">
      <c r="C5" s="56" t="s">
        <v>187</v>
      </c>
      <c r="D5" s="56"/>
      <c r="E5" s="56"/>
    </row>
    <row r="6" spans="1:5" ht="31.5" customHeight="1" x14ac:dyDescent="0.25">
      <c r="A6" s="7" t="s">
        <v>245</v>
      </c>
      <c r="B6" s="10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t="str">
        <f>"Res_"&amp;A7&amp;"_"&amp;$B$6</f>
        <v>Res_BM_BeY</v>
      </c>
      <c r="C7" s="1" t="s">
        <v>5</v>
      </c>
      <c r="D7" s="1" t="s">
        <v>0</v>
      </c>
      <c r="E7" s="11">
        <f t="shared" ref="E7:E41" si="0">INDEX(LivTpk,2,MATCH($B7,LivTpk_var,0))</f>
        <v>188093998</v>
      </c>
    </row>
    <row r="8" spans="1:5" x14ac:dyDescent="0.25">
      <c r="A8" s="8" t="s">
        <v>314</v>
      </c>
      <c r="B8" t="str">
        <f t="shared" ref="B8:B41" si="1">"Res_"&amp;A8&amp;"_"&amp;$B$6</f>
        <v>Res_AFp_BeY</v>
      </c>
      <c r="C8" s="1" t="s">
        <v>6</v>
      </c>
      <c r="D8" s="1" t="s">
        <v>86</v>
      </c>
      <c r="E8" s="11">
        <f t="shared" si="0"/>
        <v>-279496</v>
      </c>
    </row>
    <row r="9" spans="1:5" x14ac:dyDescent="0.25">
      <c r="A9" s="8" t="s">
        <v>246</v>
      </c>
      <c r="B9" t="str">
        <f t="shared" si="1"/>
        <v>Res_PMTot_BeY</v>
      </c>
      <c r="C9" s="4" t="s">
        <v>7</v>
      </c>
      <c r="D9" s="4" t="s">
        <v>1</v>
      </c>
      <c r="E9" s="11">
        <f t="shared" si="0"/>
        <v>187814502</v>
      </c>
    </row>
    <row r="10" spans="1:5" x14ac:dyDescent="0.25">
      <c r="A10" s="8" t="s">
        <v>280</v>
      </c>
      <c r="B10" t="str">
        <f t="shared" si="1"/>
        <v>Res_IndT_BeY</v>
      </c>
      <c r="C10" s="1" t="s">
        <v>8</v>
      </c>
      <c r="D10" s="1" t="s">
        <v>2</v>
      </c>
      <c r="E10" s="11">
        <f t="shared" si="0"/>
        <v>-55907582</v>
      </c>
    </row>
    <row r="11" spans="1:5" x14ac:dyDescent="0.25">
      <c r="A11" s="8" t="s">
        <v>281</v>
      </c>
      <c r="B11" t="str">
        <f t="shared" si="1"/>
        <v>Res_IndA_BeY</v>
      </c>
      <c r="C11" s="1" t="s">
        <v>9</v>
      </c>
      <c r="D11" s="1" t="s">
        <v>3</v>
      </c>
      <c r="E11" s="11">
        <f t="shared" si="0"/>
        <v>5481824</v>
      </c>
    </row>
    <row r="12" spans="1:5" x14ac:dyDescent="0.25">
      <c r="A12" s="8" t="s">
        <v>282</v>
      </c>
      <c r="B12" t="str">
        <f t="shared" si="1"/>
        <v>Res_IndE_BeY</v>
      </c>
      <c r="C12" s="1" t="s">
        <v>10</v>
      </c>
      <c r="D12" s="1" t="s">
        <v>4</v>
      </c>
      <c r="E12" s="11">
        <f t="shared" si="0"/>
        <v>36856</v>
      </c>
    </row>
    <row r="13" spans="1:5" x14ac:dyDescent="0.25">
      <c r="A13" s="8" t="s">
        <v>315</v>
      </c>
      <c r="B13" t="str">
        <f t="shared" si="1"/>
        <v>Res_RiU_BeY</v>
      </c>
      <c r="C13" s="1" t="s">
        <v>11</v>
      </c>
      <c r="D13" s="1" t="s">
        <v>46</v>
      </c>
      <c r="E13" s="11">
        <f t="shared" si="0"/>
        <v>78065414</v>
      </c>
    </row>
    <row r="14" spans="1:5" x14ac:dyDescent="0.25">
      <c r="A14" s="8" t="s">
        <v>283</v>
      </c>
      <c r="B14" t="str">
        <f t="shared" si="1"/>
        <v>Res_Kurs_BeY</v>
      </c>
      <c r="C14" s="1" t="s">
        <v>12</v>
      </c>
      <c r="D14" s="1" t="s">
        <v>47</v>
      </c>
      <c r="E14" s="11">
        <f t="shared" si="0"/>
        <v>-321651718</v>
      </c>
    </row>
    <row r="15" spans="1:5" x14ac:dyDescent="0.25">
      <c r="A15" s="8" t="s">
        <v>316</v>
      </c>
      <c r="B15" t="str">
        <f t="shared" si="1"/>
        <v>Res_Rug_BeY</v>
      </c>
      <c r="C15" s="1" t="s">
        <v>13</v>
      </c>
      <c r="D15" s="1" t="s">
        <v>48</v>
      </c>
      <c r="E15" s="11">
        <f t="shared" si="0"/>
        <v>-30995457</v>
      </c>
    </row>
    <row r="16" spans="1:5" x14ac:dyDescent="0.25">
      <c r="A16" s="8" t="s">
        <v>284</v>
      </c>
      <c r="B16" t="str">
        <f t="shared" si="1"/>
        <v>Res_AdmV_BeY</v>
      </c>
      <c r="C16" s="1" t="s">
        <v>14</v>
      </c>
      <c r="D16" s="1" t="s">
        <v>49</v>
      </c>
      <c r="E16" s="11">
        <f t="shared" si="0"/>
        <v>-5709269</v>
      </c>
    </row>
    <row r="17" spans="1:5" ht="15.75" customHeight="1" x14ac:dyDescent="0.25">
      <c r="A17" s="8" t="s">
        <v>381</v>
      </c>
      <c r="B17" t="str">
        <f t="shared" si="1"/>
        <v>Res_iaTot_BeY</v>
      </c>
      <c r="C17" s="4" t="s">
        <v>15</v>
      </c>
      <c r="D17" s="4" t="s">
        <v>50</v>
      </c>
      <c r="E17" s="11">
        <f t="shared" si="0"/>
        <v>-330679931</v>
      </c>
    </row>
    <row r="18" spans="1:5" x14ac:dyDescent="0.25">
      <c r="A18" s="8" t="s">
        <v>285</v>
      </c>
      <c r="B18" t="str">
        <f t="shared" si="1"/>
        <v>Res_Pas_BeY</v>
      </c>
      <c r="C18" s="1" t="s">
        <v>16</v>
      </c>
      <c r="D18" s="1" t="s">
        <v>51</v>
      </c>
      <c r="E18" s="11">
        <f t="shared" si="0"/>
        <v>48409113</v>
      </c>
    </row>
    <row r="19" spans="1:5" x14ac:dyDescent="0.25">
      <c r="A19" s="8" t="s">
        <v>317</v>
      </c>
      <c r="B19" t="str">
        <f t="shared" si="1"/>
        <v>Res_UbY_BeY</v>
      </c>
      <c r="C19" s="1" t="s">
        <v>17</v>
      </c>
      <c r="D19" s="1" t="s">
        <v>52</v>
      </c>
      <c r="E19" s="11">
        <f t="shared" si="0"/>
        <v>-137842596</v>
      </c>
    </row>
    <row r="20" spans="1:5" x14ac:dyDescent="0.25">
      <c r="A20" s="8" t="s">
        <v>318</v>
      </c>
      <c r="B20" t="str">
        <f t="shared" si="1"/>
        <v>Res_MGd_BeY</v>
      </c>
      <c r="C20" s="1" t="s">
        <v>18</v>
      </c>
      <c r="D20" s="1" t="s">
        <v>53</v>
      </c>
      <c r="E20" s="11">
        <f t="shared" si="0"/>
        <v>338630</v>
      </c>
    </row>
    <row r="21" spans="1:5" x14ac:dyDescent="0.25">
      <c r="A21" s="8" t="s">
        <v>286</v>
      </c>
      <c r="B21" t="str">
        <f t="shared" si="1"/>
        <v>Res_YTot_BeY</v>
      </c>
      <c r="C21" s="4" t="s">
        <v>19</v>
      </c>
      <c r="D21" s="4" t="s">
        <v>189</v>
      </c>
      <c r="E21" s="11">
        <f t="shared" si="0"/>
        <v>-137503966</v>
      </c>
    </row>
    <row r="22" spans="1:5" x14ac:dyDescent="0.25">
      <c r="A22" s="8" t="s">
        <v>287</v>
      </c>
      <c r="B22" t="str">
        <f t="shared" si="1"/>
        <v>Res_LP_BeY</v>
      </c>
      <c r="C22" s="1" t="s">
        <v>20</v>
      </c>
      <c r="D22" s="1" t="s">
        <v>243</v>
      </c>
      <c r="E22" s="11">
        <f t="shared" si="0"/>
        <v>223469105</v>
      </c>
    </row>
    <row r="23" spans="1:5" x14ac:dyDescent="0.25">
      <c r="A23" s="8" t="s">
        <v>288</v>
      </c>
      <c r="B23" t="str">
        <f t="shared" si="1"/>
        <v>Res_GLP_BeY</v>
      </c>
      <c r="C23" s="1" t="s">
        <v>21</v>
      </c>
      <c r="D23" s="1" t="s">
        <v>56</v>
      </c>
      <c r="E23" s="11">
        <f t="shared" si="0"/>
        <v>-56657</v>
      </c>
    </row>
    <row r="24" spans="1:5" x14ac:dyDescent="0.25">
      <c r="A24" s="8" t="s">
        <v>289</v>
      </c>
      <c r="B24" t="str">
        <f t="shared" si="1"/>
        <v>Res_LPTot_BeY</v>
      </c>
      <c r="C24" s="4" t="s">
        <v>22</v>
      </c>
      <c r="D24" s="4" t="s">
        <v>190</v>
      </c>
      <c r="E24" s="11">
        <f t="shared" si="0"/>
        <v>223412448</v>
      </c>
    </row>
    <row r="25" spans="1:5" x14ac:dyDescent="0.25">
      <c r="A25" s="8" t="s">
        <v>290</v>
      </c>
      <c r="B25" t="str">
        <f t="shared" si="1"/>
        <v>Res_Fm_BeY</v>
      </c>
      <c r="C25" s="1" t="s">
        <v>23</v>
      </c>
      <c r="D25" s="1" t="s">
        <v>191</v>
      </c>
      <c r="E25" s="11">
        <f t="shared" si="0"/>
        <v>4866835</v>
      </c>
    </row>
    <row r="26" spans="1:5" x14ac:dyDescent="0.25">
      <c r="A26" s="8" t="s">
        <v>382</v>
      </c>
      <c r="B26" t="str">
        <f t="shared" si="1"/>
        <v>Res_Okap_BeY</v>
      </c>
      <c r="C26" s="1" t="s">
        <v>24</v>
      </c>
      <c r="D26" s="1" t="s">
        <v>192</v>
      </c>
      <c r="E26" s="11">
        <f t="shared" si="0"/>
        <v>1264878</v>
      </c>
    </row>
    <row r="27" spans="1:5" x14ac:dyDescent="0.25">
      <c r="A27" s="8" t="s">
        <v>292</v>
      </c>
      <c r="B27" t="str">
        <f t="shared" si="1"/>
        <v>Res_Eom_BeY</v>
      </c>
      <c r="C27" s="1" t="s">
        <v>25</v>
      </c>
      <c r="D27" s="1" t="s">
        <v>57</v>
      </c>
      <c r="E27" s="11">
        <f t="shared" si="0"/>
        <v>-1715498</v>
      </c>
    </row>
    <row r="28" spans="1:5" x14ac:dyDescent="0.25">
      <c r="A28" s="8" t="s">
        <v>293</v>
      </c>
      <c r="B28" t="str">
        <f t="shared" si="1"/>
        <v>Res_Aom_BeY</v>
      </c>
      <c r="C28" s="1" t="s">
        <v>26</v>
      </c>
      <c r="D28" s="1" t="s">
        <v>92</v>
      </c>
      <c r="E28" s="11">
        <f t="shared" si="0"/>
        <v>-3993887</v>
      </c>
    </row>
    <row r="29" spans="1:5" x14ac:dyDescent="0.25">
      <c r="A29" s="8" t="s">
        <v>383</v>
      </c>
      <c r="B29" t="str">
        <f t="shared" si="1"/>
        <v>Res_RTv_BeY</v>
      </c>
      <c r="C29" s="1" t="s">
        <v>27</v>
      </c>
      <c r="D29" s="1" t="s">
        <v>58</v>
      </c>
      <c r="E29" s="11">
        <f t="shared" si="0"/>
        <v>228551</v>
      </c>
    </row>
    <row r="30" spans="1:5" x14ac:dyDescent="0.25">
      <c r="A30" s="8" t="s">
        <v>319</v>
      </c>
      <c r="B30" t="str">
        <f t="shared" si="1"/>
        <v>Res_PGG_BeY</v>
      </c>
      <c r="C30" s="1" t="s">
        <v>28</v>
      </c>
      <c r="D30" s="1" t="s">
        <v>93</v>
      </c>
      <c r="E30" s="11">
        <f t="shared" si="0"/>
        <v>4187</v>
      </c>
    </row>
    <row r="31" spans="1:5" x14ac:dyDescent="0.25">
      <c r="A31" s="8" t="s">
        <v>294</v>
      </c>
      <c r="B31" t="str">
        <f t="shared" si="1"/>
        <v>Res_DTot_BeY</v>
      </c>
      <c r="C31" s="4" t="s">
        <v>29</v>
      </c>
      <c r="D31" s="5" t="s">
        <v>201</v>
      </c>
      <c r="E31" s="11">
        <f t="shared" si="0"/>
        <v>-5476647</v>
      </c>
    </row>
    <row r="32" spans="1:5" x14ac:dyDescent="0.25">
      <c r="A32" s="8" t="s">
        <v>326</v>
      </c>
      <c r="B32" t="str">
        <f t="shared" si="1"/>
        <v>Res_Oia_BeY</v>
      </c>
      <c r="C32" s="1" t="s">
        <v>30</v>
      </c>
      <c r="D32" s="1" t="s">
        <v>59</v>
      </c>
      <c r="E32" s="11">
        <f t="shared" si="0"/>
        <v>7610807</v>
      </c>
    </row>
    <row r="33" spans="1:5" x14ac:dyDescent="0.25">
      <c r="A33" s="8" t="s">
        <v>320</v>
      </c>
      <c r="B33" t="str">
        <f t="shared" si="1"/>
        <v>Res_FPTot_BeY</v>
      </c>
      <c r="C33" s="4" t="s">
        <v>31</v>
      </c>
      <c r="D33" s="4" t="s">
        <v>193</v>
      </c>
      <c r="E33" s="11">
        <f t="shared" si="0"/>
        <v>-281960</v>
      </c>
    </row>
    <row r="34" spans="1:5" x14ac:dyDescent="0.25">
      <c r="A34" s="8" t="s">
        <v>321</v>
      </c>
      <c r="B34" t="str">
        <f t="shared" si="1"/>
        <v>Res_RSU_BeY</v>
      </c>
      <c r="C34" s="1" t="s">
        <v>32</v>
      </c>
      <c r="D34" s="1" t="s">
        <v>60</v>
      </c>
      <c r="E34" s="11">
        <f t="shared" si="0"/>
        <v>-965920</v>
      </c>
    </row>
    <row r="35" spans="1:5" x14ac:dyDescent="0.25">
      <c r="A35" s="8" t="s">
        <v>384</v>
      </c>
      <c r="B35" t="str">
        <f t="shared" si="1"/>
        <v>Res_Ekia_BeY</v>
      </c>
      <c r="C35" s="1" t="s">
        <v>33</v>
      </c>
      <c r="D35" s="1" t="s">
        <v>61</v>
      </c>
      <c r="E35" s="11">
        <f t="shared" si="0"/>
        <v>-571643</v>
      </c>
    </row>
    <row r="36" spans="1:5" x14ac:dyDescent="0.25">
      <c r="A36" s="8" t="s">
        <v>385</v>
      </c>
      <c r="B36" t="str">
        <f t="shared" si="1"/>
        <v>Res_Xind_BeY</v>
      </c>
      <c r="C36" s="1" t="s">
        <v>34</v>
      </c>
      <c r="D36" s="1" t="s">
        <v>62</v>
      </c>
      <c r="E36" s="11">
        <f t="shared" si="0"/>
        <v>1413712</v>
      </c>
    </row>
    <row r="37" spans="1:5" x14ac:dyDescent="0.25">
      <c r="A37" s="8" t="s">
        <v>386</v>
      </c>
      <c r="B37" t="str">
        <f t="shared" si="1"/>
        <v>Res_Xomk_BeY</v>
      </c>
      <c r="C37" s="1" t="s">
        <v>35</v>
      </c>
      <c r="D37" s="1" t="s">
        <v>194</v>
      </c>
      <c r="E37" s="11">
        <f t="shared" si="0"/>
        <v>-2488999</v>
      </c>
    </row>
    <row r="38" spans="1:5" x14ac:dyDescent="0.25">
      <c r="A38" s="8" t="s">
        <v>295</v>
      </c>
      <c r="B38" t="str">
        <f t="shared" si="1"/>
        <v>Res_ROA_BeY</v>
      </c>
      <c r="C38" s="1" t="s">
        <v>36</v>
      </c>
      <c r="D38" s="1" t="s">
        <v>63</v>
      </c>
      <c r="E38" s="11">
        <f t="shared" si="0"/>
        <v>0</v>
      </c>
    </row>
    <row r="39" spans="1:5" x14ac:dyDescent="0.25">
      <c r="A39" s="8" t="s">
        <v>325</v>
      </c>
      <c r="B39" t="str">
        <f t="shared" si="1"/>
        <v>Res_RfSTot_BeY</v>
      </c>
      <c r="C39" s="4" t="s">
        <v>37</v>
      </c>
      <c r="D39" s="4" t="s">
        <v>403</v>
      </c>
      <c r="E39" s="11">
        <f t="shared" si="0"/>
        <v>-2894812</v>
      </c>
    </row>
    <row r="40" spans="1:5" x14ac:dyDescent="0.25">
      <c r="A40" s="8" t="s">
        <v>296</v>
      </c>
      <c r="B40" t="str">
        <f t="shared" si="1"/>
        <v>Res_SEk_BeY</v>
      </c>
      <c r="C40" s="1" t="s">
        <v>38</v>
      </c>
      <c r="D40" s="1" t="s">
        <v>64</v>
      </c>
      <c r="E40" s="11">
        <f t="shared" si="0"/>
        <v>16911</v>
      </c>
    </row>
    <row r="41" spans="1:5" x14ac:dyDescent="0.25">
      <c r="A41" s="8" t="s">
        <v>269</v>
      </c>
      <c r="B41" t="str">
        <f t="shared" si="1"/>
        <v>Res_ResTot_BeY</v>
      </c>
      <c r="C41" s="4" t="s">
        <v>39</v>
      </c>
      <c r="D41" s="4" t="s">
        <v>195</v>
      </c>
      <c r="E41" s="11">
        <f t="shared" si="0"/>
        <v>-2877901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t="str">
        <f t="shared" ref="B44:B63" si="2">"Res_"&amp;A44&amp;"_"&amp;$B$6</f>
        <v>Res_SB_BeY</v>
      </c>
      <c r="C44" s="1" t="s">
        <v>40</v>
      </c>
      <c r="D44" s="1" t="s">
        <v>85</v>
      </c>
      <c r="E44" s="11">
        <f t="shared" ref="E44:E63" si="3">INDEX(LivTpk,2,MATCH($B44,LivTpk_var,0))</f>
        <v>6649744</v>
      </c>
    </row>
    <row r="45" spans="1:5" x14ac:dyDescent="0.25">
      <c r="A45" s="8" t="s">
        <v>322</v>
      </c>
      <c r="B45" t="str">
        <f t="shared" si="2"/>
        <v>Res_SAF_BeY</v>
      </c>
      <c r="C45" s="1" t="s">
        <v>41</v>
      </c>
      <c r="D45" s="1" t="s">
        <v>86</v>
      </c>
      <c r="E45" s="11">
        <f t="shared" si="3"/>
        <v>-143050</v>
      </c>
    </row>
    <row r="46" spans="1:5" x14ac:dyDescent="0.25">
      <c r="A46" s="8" t="s">
        <v>323</v>
      </c>
      <c r="B46" t="str">
        <f t="shared" si="2"/>
        <v>Res_SPh_BeY</v>
      </c>
      <c r="C46" s="1" t="s">
        <v>42</v>
      </c>
      <c r="D46" s="1" t="s">
        <v>87</v>
      </c>
      <c r="E46" s="11">
        <f t="shared" si="3"/>
        <v>1340850</v>
      </c>
    </row>
    <row r="47" spans="1:5" x14ac:dyDescent="0.25">
      <c r="A47" s="8" t="s">
        <v>313</v>
      </c>
      <c r="B47" t="str">
        <f t="shared" si="2"/>
        <v>Res_SFRm_BeY</v>
      </c>
      <c r="C47" s="1" t="s">
        <v>43</v>
      </c>
      <c r="D47" s="1" t="s">
        <v>196</v>
      </c>
      <c r="E47" s="11">
        <f t="shared" si="3"/>
        <v>397537</v>
      </c>
    </row>
    <row r="48" spans="1:5" x14ac:dyDescent="0.25">
      <c r="A48" s="8" t="s">
        <v>298</v>
      </c>
      <c r="B48" t="str">
        <f t="shared" si="2"/>
        <v>Res_SGP_BeY</v>
      </c>
      <c r="C48" s="1" t="s">
        <v>44</v>
      </c>
      <c r="D48" s="1" t="s">
        <v>88</v>
      </c>
      <c r="E48" s="11">
        <f t="shared" si="3"/>
        <v>0</v>
      </c>
    </row>
    <row r="49" spans="1:5" x14ac:dyDescent="0.25">
      <c r="A49" s="8" t="s">
        <v>309</v>
      </c>
      <c r="B49" t="str">
        <f t="shared" si="2"/>
        <v>Res_SPTot_BeY</v>
      </c>
      <c r="C49" s="4" t="s">
        <v>45</v>
      </c>
      <c r="D49" s="4" t="s">
        <v>198</v>
      </c>
      <c r="E49" s="11">
        <f t="shared" si="3"/>
        <v>8245081</v>
      </c>
    </row>
    <row r="50" spans="1:5" x14ac:dyDescent="0.25">
      <c r="A50" s="8" t="s">
        <v>299</v>
      </c>
      <c r="B50" t="str">
        <f t="shared" si="2"/>
        <v>Res_SFR_BeY</v>
      </c>
      <c r="C50" s="1" t="s">
        <v>66</v>
      </c>
      <c r="D50" s="1" t="s">
        <v>89</v>
      </c>
      <c r="E50" s="11">
        <f t="shared" si="3"/>
        <v>-8277</v>
      </c>
    </row>
    <row r="51" spans="1:5" x14ac:dyDescent="0.25">
      <c r="A51" s="8" t="s">
        <v>300</v>
      </c>
      <c r="B51" t="str">
        <f t="shared" si="2"/>
        <v>Res_SUE_BeY</v>
      </c>
      <c r="C51" s="1" t="s">
        <v>67</v>
      </c>
      <c r="D51" s="1" t="s">
        <v>90</v>
      </c>
      <c r="E51" s="11">
        <f t="shared" si="3"/>
        <v>-7085000</v>
      </c>
    </row>
    <row r="52" spans="1:5" x14ac:dyDescent="0.25">
      <c r="A52" s="8" t="s">
        <v>301</v>
      </c>
      <c r="B52" t="str">
        <f t="shared" si="2"/>
        <v>Res_SMG_BeY</v>
      </c>
      <c r="C52" s="1" t="s">
        <v>68</v>
      </c>
      <c r="D52" s="1" t="s">
        <v>53</v>
      </c>
      <c r="E52" s="11">
        <f t="shared" si="3"/>
        <v>103321</v>
      </c>
    </row>
    <row r="53" spans="1:5" x14ac:dyDescent="0.25">
      <c r="A53" s="8" t="s">
        <v>302</v>
      </c>
      <c r="B53" t="str">
        <f t="shared" si="2"/>
        <v>Res_SEh_BeY</v>
      </c>
      <c r="C53" s="1" t="s">
        <v>69</v>
      </c>
      <c r="D53" s="1" t="s">
        <v>54</v>
      </c>
      <c r="E53" s="11">
        <f t="shared" si="3"/>
        <v>-858058</v>
      </c>
    </row>
    <row r="54" spans="1:5" x14ac:dyDescent="0.25">
      <c r="A54" s="8" t="s">
        <v>310</v>
      </c>
      <c r="B54" t="str">
        <f t="shared" si="2"/>
        <v>Res_SRm_BeY</v>
      </c>
      <c r="C54" s="1" t="s">
        <v>70</v>
      </c>
      <c r="D54" s="1" t="s">
        <v>197</v>
      </c>
      <c r="E54" s="11">
        <f t="shared" si="3"/>
        <v>522767</v>
      </c>
    </row>
    <row r="55" spans="1:5" x14ac:dyDescent="0.25">
      <c r="A55" s="8" t="s">
        <v>303</v>
      </c>
      <c r="B55" t="str">
        <f t="shared" si="2"/>
        <v>Res_SGEh_BeY</v>
      </c>
      <c r="C55" s="1" t="s">
        <v>71</v>
      </c>
      <c r="D55" s="1" t="s">
        <v>55</v>
      </c>
      <c r="E55" s="11">
        <f t="shared" si="3"/>
        <v>-108316</v>
      </c>
    </row>
    <row r="56" spans="1:5" x14ac:dyDescent="0.25">
      <c r="A56" s="8" t="s">
        <v>311</v>
      </c>
      <c r="B56" t="str">
        <f t="shared" si="2"/>
        <v>Res_SETot_BeY</v>
      </c>
      <c r="C56" s="4" t="s">
        <v>72</v>
      </c>
      <c r="D56" s="5" t="s">
        <v>199</v>
      </c>
      <c r="E56" s="11">
        <f t="shared" si="3"/>
        <v>-7425286</v>
      </c>
    </row>
    <row r="57" spans="1:5" x14ac:dyDescent="0.25">
      <c r="A57" s="8" t="s">
        <v>304</v>
      </c>
      <c r="B57" t="str">
        <f t="shared" si="2"/>
        <v>Res_SBP_BeY</v>
      </c>
      <c r="C57" s="1" t="s">
        <v>73</v>
      </c>
      <c r="D57" s="1" t="s">
        <v>91</v>
      </c>
      <c r="E57" s="11">
        <f t="shared" si="3"/>
        <v>234913</v>
      </c>
    </row>
    <row r="58" spans="1:5" x14ac:dyDescent="0.25">
      <c r="A58" s="8" t="s">
        <v>305</v>
      </c>
      <c r="B58" t="str">
        <f t="shared" si="2"/>
        <v>Res_SEom_BeY</v>
      </c>
      <c r="C58" s="1" t="s">
        <v>74</v>
      </c>
      <c r="D58" s="1" t="s">
        <v>57</v>
      </c>
      <c r="E58" s="11">
        <f t="shared" si="3"/>
        <v>-229448</v>
      </c>
    </row>
    <row r="59" spans="1:5" x14ac:dyDescent="0.25">
      <c r="A59" s="8" t="s">
        <v>306</v>
      </c>
      <c r="B59" t="str">
        <f t="shared" si="2"/>
        <v>Res_SAdm_BeY</v>
      </c>
      <c r="C59" s="1" t="s">
        <v>75</v>
      </c>
      <c r="D59" s="1" t="s">
        <v>92</v>
      </c>
      <c r="E59" s="11">
        <f t="shared" si="3"/>
        <v>-373248</v>
      </c>
    </row>
    <row r="60" spans="1:5" x14ac:dyDescent="0.25">
      <c r="A60" s="8" t="s">
        <v>324</v>
      </c>
      <c r="B60" t="str">
        <f t="shared" si="2"/>
        <v>Res_SPGG_BeY</v>
      </c>
      <c r="C60" s="1" t="s">
        <v>76</v>
      </c>
      <c r="D60" s="1" t="s">
        <v>93</v>
      </c>
      <c r="E60" s="11">
        <f t="shared" si="3"/>
        <v>14382</v>
      </c>
    </row>
    <row r="61" spans="1:5" x14ac:dyDescent="0.25">
      <c r="A61" s="8" t="s">
        <v>307</v>
      </c>
      <c r="B61" t="str">
        <f t="shared" si="2"/>
        <v>Res_SDTot_BeY</v>
      </c>
      <c r="C61" s="4" t="s">
        <v>77</v>
      </c>
      <c r="D61" s="4" t="s">
        <v>200</v>
      </c>
      <c r="E61" s="11">
        <f t="shared" si="3"/>
        <v>-588314</v>
      </c>
    </row>
    <row r="62" spans="1:5" x14ac:dyDescent="0.25">
      <c r="A62" s="8" t="s">
        <v>308</v>
      </c>
      <c r="B62" t="str">
        <f t="shared" si="2"/>
        <v>Res_SSU_BeY</v>
      </c>
      <c r="C62" s="1" t="s">
        <v>78</v>
      </c>
      <c r="D62" s="1" t="s">
        <v>94</v>
      </c>
      <c r="E62" s="11">
        <f t="shared" si="3"/>
        <v>-1424037</v>
      </c>
    </row>
    <row r="63" spans="1:5" ht="26.25" customHeight="1" x14ac:dyDescent="0.25">
      <c r="A63" s="8" t="s">
        <v>312</v>
      </c>
      <c r="B63" t="str">
        <f t="shared" si="2"/>
        <v>Res_SRTot_BeY</v>
      </c>
      <c r="C63" s="4" t="s">
        <v>79</v>
      </c>
      <c r="D63" s="5" t="s">
        <v>202</v>
      </c>
      <c r="E63" s="11">
        <f t="shared" si="3"/>
        <v>-965920</v>
      </c>
    </row>
    <row r="64" spans="1:5" x14ac:dyDescent="0.25"/>
  </sheetData>
  <sheetProtection algorithmName="SHA-512" hashValue="db6TIEAaE62ZGzQhONlNS/XQc/DEkKqeBhaGy/wUoNioDi/VheTNUcJ7wSJgUEsJI1LEYDJMIKdVqCVn5IiF7A==" saltValue="dgiUj6bLIrhCjfJ0icFL9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F108"/>
  <sheetViews>
    <sheetView showGridLines="0" topLeftCell="C65" zoomScaleNormal="100" workbookViewId="0">
      <selection activeCell="C1" sqref="C1:D1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5" customWidth="1"/>
    <col min="4" max="4" width="109.5703125" customWidth="1"/>
    <col min="5" max="5" width="14.42578125" customWidth="1"/>
    <col min="6" max="6" width="4.57031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30" customHeight="1" x14ac:dyDescent="0.25">
      <c r="C4" s="58" t="s">
        <v>915</v>
      </c>
      <c r="D4" s="59"/>
      <c r="E4" s="60"/>
    </row>
    <row r="5" spans="1:5" ht="15" customHeight="1" x14ac:dyDescent="0.25">
      <c r="C5" s="61" t="s">
        <v>187</v>
      </c>
      <c r="D5" s="62"/>
      <c r="E5" s="63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t="str">
        <f>"Bal_"&amp;$B$7&amp;"_"&amp;$A8</f>
        <v>Bal_AkPa_iak</v>
      </c>
      <c r="C8" s="1" t="s">
        <v>5</v>
      </c>
      <c r="D8" s="1" t="s">
        <v>96</v>
      </c>
      <c r="E8" s="11">
        <f t="shared" ref="E8:E52" si="0">INDEX(LivTpk,2,MATCH($B8,LivTpk_var,0))</f>
        <v>2166968</v>
      </c>
    </row>
    <row r="9" spans="1:5" x14ac:dyDescent="0.25">
      <c r="A9" s="3" t="s">
        <v>248</v>
      </c>
      <c r="B9" t="str">
        <f t="shared" ref="B9:B52" si="1">"Bal_"&amp;$B$7&amp;"_"&amp;$A9</f>
        <v>Bal_AkPa_Dm</v>
      </c>
      <c r="C9" s="1" t="s">
        <v>6</v>
      </c>
      <c r="D9" s="1" t="s">
        <v>97</v>
      </c>
      <c r="E9" s="11">
        <f t="shared" si="0"/>
        <v>59108</v>
      </c>
    </row>
    <row r="10" spans="1:5" x14ac:dyDescent="0.25">
      <c r="A10" s="3" t="s">
        <v>249</v>
      </c>
      <c r="B10" t="str">
        <f t="shared" si="1"/>
        <v>Bal_AkPa_Dejd</v>
      </c>
      <c r="C10" s="1" t="s">
        <v>7</v>
      </c>
      <c r="D10" s="1" t="s">
        <v>98</v>
      </c>
      <c r="E10" s="11">
        <f t="shared" si="0"/>
        <v>527100</v>
      </c>
    </row>
    <row r="11" spans="1:5" x14ac:dyDescent="0.25">
      <c r="A11" s="3" t="s">
        <v>327</v>
      </c>
      <c r="B11" t="str">
        <f t="shared" si="1"/>
        <v>Bal_AkPa_MATot</v>
      </c>
      <c r="C11" s="4" t="s">
        <v>8</v>
      </c>
      <c r="D11" s="4" t="s">
        <v>99</v>
      </c>
      <c r="E11" s="11">
        <f t="shared" si="0"/>
        <v>586208</v>
      </c>
    </row>
    <row r="12" spans="1:5" x14ac:dyDescent="0.25">
      <c r="A12" s="3" t="s">
        <v>375</v>
      </c>
      <c r="B12" t="str">
        <f t="shared" si="1"/>
        <v>Bal_AkPa_iEjd</v>
      </c>
      <c r="C12" s="1" t="s">
        <v>9</v>
      </c>
      <c r="D12" s="1" t="s">
        <v>100</v>
      </c>
      <c r="E12" s="11">
        <f t="shared" si="0"/>
        <v>524378</v>
      </c>
    </row>
    <row r="13" spans="1:5" x14ac:dyDescent="0.25">
      <c r="A13" s="3" t="s">
        <v>376</v>
      </c>
      <c r="B13" t="str">
        <f t="shared" si="1"/>
        <v>Bal_AkPa_KapTv</v>
      </c>
      <c r="C13" s="1" t="s">
        <v>10</v>
      </c>
      <c r="D13" s="1" t="s">
        <v>101</v>
      </c>
      <c r="E13" s="11">
        <f t="shared" si="0"/>
        <v>285842549</v>
      </c>
    </row>
    <row r="14" spans="1:5" x14ac:dyDescent="0.25">
      <c r="A14" s="3" t="s">
        <v>377</v>
      </c>
      <c r="B14" t="str">
        <f t="shared" si="1"/>
        <v>Bal_AkPa_UTv</v>
      </c>
      <c r="C14" s="1" t="s">
        <v>11</v>
      </c>
      <c r="D14" s="1" t="s">
        <v>102</v>
      </c>
      <c r="E14" s="11">
        <f t="shared" si="0"/>
        <v>7583669</v>
      </c>
    </row>
    <row r="15" spans="1:5" x14ac:dyDescent="0.25">
      <c r="A15" s="3" t="s">
        <v>378</v>
      </c>
      <c r="B15" t="str">
        <f t="shared" si="1"/>
        <v>Bal_AkPa_KapAv</v>
      </c>
      <c r="C15" s="1" t="s">
        <v>12</v>
      </c>
      <c r="D15" s="1" t="s">
        <v>103</v>
      </c>
      <c r="E15" s="11">
        <f t="shared" si="0"/>
        <v>16413499</v>
      </c>
    </row>
    <row r="16" spans="1:5" x14ac:dyDescent="0.25">
      <c r="A16" s="3" t="s">
        <v>379</v>
      </c>
      <c r="B16" t="str">
        <f t="shared" si="1"/>
        <v>Bal_AkPa_UAv</v>
      </c>
      <c r="C16" s="1" t="s">
        <v>13</v>
      </c>
      <c r="D16" s="1" t="s">
        <v>104</v>
      </c>
      <c r="E16" s="11">
        <f t="shared" si="0"/>
        <v>1380497</v>
      </c>
    </row>
    <row r="17" spans="1:5" x14ac:dyDescent="0.25">
      <c r="A17" s="3" t="s">
        <v>251</v>
      </c>
      <c r="B17" t="str">
        <f t="shared" si="1"/>
        <v>Bal_AkPa_invTot</v>
      </c>
      <c r="C17" s="4" t="s">
        <v>14</v>
      </c>
      <c r="D17" s="4" t="s">
        <v>105</v>
      </c>
      <c r="E17" s="11">
        <f t="shared" si="0"/>
        <v>311220214</v>
      </c>
    </row>
    <row r="18" spans="1:5" x14ac:dyDescent="0.25">
      <c r="A18" s="3" t="s">
        <v>252</v>
      </c>
      <c r="B18" t="str">
        <f t="shared" si="1"/>
        <v>Bal_AkPa_Kapa</v>
      </c>
      <c r="C18" s="1" t="s">
        <v>15</v>
      </c>
      <c r="D18" s="1" t="s">
        <v>106</v>
      </c>
      <c r="E18" s="11">
        <f t="shared" si="0"/>
        <v>160455031</v>
      </c>
    </row>
    <row r="19" spans="1:5" x14ac:dyDescent="0.25">
      <c r="A19" s="3" t="s">
        <v>253</v>
      </c>
      <c r="B19" t="str">
        <f t="shared" si="1"/>
        <v>Bal_AkPa_invAn</v>
      </c>
      <c r="C19" s="1" t="s">
        <v>16</v>
      </c>
      <c r="D19" s="1" t="s">
        <v>107</v>
      </c>
      <c r="E19" s="11">
        <f t="shared" si="0"/>
        <v>53537057</v>
      </c>
    </row>
    <row r="20" spans="1:5" x14ac:dyDescent="0.25">
      <c r="A20" s="3" t="s">
        <v>399</v>
      </c>
      <c r="B20" t="str">
        <f t="shared" si="1"/>
        <v>Bal_AkPa_ObL</v>
      </c>
      <c r="C20" s="1" t="s">
        <v>17</v>
      </c>
      <c r="D20" s="1" t="s">
        <v>108</v>
      </c>
      <c r="E20" s="11">
        <f t="shared" si="0"/>
        <v>450083253</v>
      </c>
    </row>
    <row r="21" spans="1:5" x14ac:dyDescent="0.25">
      <c r="A21" s="3" t="s">
        <v>254</v>
      </c>
      <c r="B21" t="str">
        <f t="shared" si="1"/>
        <v>Bal_AkPa_AnKi</v>
      </c>
      <c r="C21" s="1" t="s">
        <v>18</v>
      </c>
      <c r="D21" s="1" t="s">
        <v>109</v>
      </c>
      <c r="E21" s="11">
        <f t="shared" si="0"/>
        <v>3330</v>
      </c>
    </row>
    <row r="22" spans="1:5" x14ac:dyDescent="0.25">
      <c r="A22" s="3" t="s">
        <v>255</v>
      </c>
      <c r="B22" t="str">
        <f t="shared" si="1"/>
        <v>Bal_AkPa_PUd</v>
      </c>
      <c r="C22" s="1" t="s">
        <v>19</v>
      </c>
      <c r="D22" s="1" t="s">
        <v>110</v>
      </c>
      <c r="E22" s="11">
        <f t="shared" si="0"/>
        <v>2189732</v>
      </c>
    </row>
    <row r="23" spans="1:5" x14ac:dyDescent="0.25">
      <c r="A23" s="3" t="s">
        <v>256</v>
      </c>
      <c r="B23" t="str">
        <f t="shared" si="1"/>
        <v>Bal_AkPa_Xud</v>
      </c>
      <c r="C23" s="1" t="s">
        <v>20</v>
      </c>
      <c r="D23" s="1" t="s">
        <v>111</v>
      </c>
      <c r="E23" s="11">
        <f t="shared" si="0"/>
        <v>6520728</v>
      </c>
    </row>
    <row r="24" spans="1:5" x14ac:dyDescent="0.25">
      <c r="A24" s="3" t="s">
        <v>257</v>
      </c>
      <c r="B24" t="str">
        <f t="shared" si="1"/>
        <v>Bal_AkPa_iKre</v>
      </c>
      <c r="C24" s="1" t="s">
        <v>21</v>
      </c>
      <c r="D24" s="1" t="s">
        <v>112</v>
      </c>
      <c r="E24" s="11">
        <f t="shared" si="0"/>
        <v>17774344</v>
      </c>
    </row>
    <row r="25" spans="1:5" x14ac:dyDescent="0.25">
      <c r="A25" s="3" t="s">
        <v>258</v>
      </c>
      <c r="B25" t="str">
        <f t="shared" si="1"/>
        <v>Bal_AkPa_Xinv</v>
      </c>
      <c r="C25" s="1" t="s">
        <v>22</v>
      </c>
      <c r="D25" s="1" t="s">
        <v>113</v>
      </c>
      <c r="E25" s="11">
        <f t="shared" si="0"/>
        <v>246320114</v>
      </c>
    </row>
    <row r="26" spans="1:5" x14ac:dyDescent="0.25">
      <c r="A26" s="3" t="s">
        <v>387</v>
      </c>
      <c r="B26" t="str">
        <f t="shared" si="1"/>
        <v>Bal_AkPa_FinTot</v>
      </c>
      <c r="C26" s="4" t="s">
        <v>23</v>
      </c>
      <c r="D26" s="4" t="s">
        <v>203</v>
      </c>
      <c r="E26" s="11">
        <f t="shared" si="0"/>
        <v>936883588</v>
      </c>
    </row>
    <row r="27" spans="1:5" x14ac:dyDescent="0.25">
      <c r="A27" s="3" t="s">
        <v>259</v>
      </c>
      <c r="B27" t="str">
        <f t="shared" si="1"/>
        <v>Bal_AkPa_Gfd</v>
      </c>
      <c r="C27" s="1" t="s">
        <v>24</v>
      </c>
      <c r="D27" s="1" t="s">
        <v>114</v>
      </c>
      <c r="E27" s="11">
        <f t="shared" si="0"/>
        <v>0</v>
      </c>
    </row>
    <row r="28" spans="1:5" x14ac:dyDescent="0.25">
      <c r="A28" s="3" t="s">
        <v>250</v>
      </c>
      <c r="B28" t="str">
        <f t="shared" si="1"/>
        <v>Bal_AkPa_iakTot</v>
      </c>
      <c r="C28" s="4" t="s">
        <v>25</v>
      </c>
      <c r="D28" s="4" t="s">
        <v>115</v>
      </c>
      <c r="E28" s="11">
        <f t="shared" si="0"/>
        <v>1248628179</v>
      </c>
    </row>
    <row r="29" spans="1:5" x14ac:dyDescent="0.25">
      <c r="A29" s="3" t="s">
        <v>328</v>
      </c>
      <c r="B29" t="str">
        <f t="shared" si="1"/>
        <v>Bal_AkPa_iakTM</v>
      </c>
      <c r="C29" s="1" t="s">
        <v>26</v>
      </c>
      <c r="D29" s="1" t="s">
        <v>204</v>
      </c>
      <c r="E29" s="11">
        <f t="shared" si="0"/>
        <v>1598239937</v>
      </c>
    </row>
    <row r="30" spans="1:5" x14ac:dyDescent="0.25">
      <c r="A30" s="3" t="s">
        <v>329</v>
      </c>
      <c r="B30" t="str">
        <f t="shared" si="1"/>
        <v>Bal_AkPa_GfPh</v>
      </c>
      <c r="C30" s="1" t="s">
        <v>27</v>
      </c>
      <c r="D30" s="6" t="s">
        <v>221</v>
      </c>
      <c r="E30" s="11">
        <f t="shared" si="0"/>
        <v>0</v>
      </c>
    </row>
    <row r="31" spans="1:5" x14ac:dyDescent="0.25">
      <c r="A31" s="3" t="s">
        <v>330</v>
      </c>
      <c r="B31" t="str">
        <f t="shared" si="1"/>
        <v>Bal_AkPa_GfLP</v>
      </c>
      <c r="C31" s="1" t="s">
        <v>28</v>
      </c>
      <c r="D31" s="1" t="s">
        <v>116</v>
      </c>
      <c r="E31" s="11">
        <f t="shared" si="0"/>
        <v>57864</v>
      </c>
    </row>
    <row r="32" spans="1:5" x14ac:dyDescent="0.25">
      <c r="A32" s="3" t="s">
        <v>331</v>
      </c>
      <c r="B32" t="str">
        <f t="shared" si="1"/>
        <v>Bal_AkPa_GfEh</v>
      </c>
      <c r="C32" s="1" t="s">
        <v>29</v>
      </c>
      <c r="D32" s="1" t="s">
        <v>117</v>
      </c>
      <c r="E32" s="11">
        <f t="shared" si="0"/>
        <v>473728</v>
      </c>
    </row>
    <row r="33" spans="1:5" x14ac:dyDescent="0.25">
      <c r="A33" s="3" t="s">
        <v>332</v>
      </c>
      <c r="B33" t="str">
        <f t="shared" si="1"/>
        <v>Bal_AkPa_Gfx</v>
      </c>
      <c r="C33" s="1" t="s">
        <v>30</v>
      </c>
      <c r="D33" s="1" t="s">
        <v>205</v>
      </c>
      <c r="E33" s="11">
        <f t="shared" si="0"/>
        <v>0</v>
      </c>
    </row>
    <row r="34" spans="1:5" x14ac:dyDescent="0.25">
      <c r="A34" s="3" t="s">
        <v>333</v>
      </c>
      <c r="B34" t="str">
        <f t="shared" si="1"/>
        <v>Bal_AkPa_GfTot</v>
      </c>
      <c r="C34" s="4" t="s">
        <v>31</v>
      </c>
      <c r="D34" s="4" t="s">
        <v>222</v>
      </c>
      <c r="E34" s="11">
        <f t="shared" si="0"/>
        <v>531592</v>
      </c>
    </row>
    <row r="35" spans="1:5" x14ac:dyDescent="0.25">
      <c r="A35" s="3" t="s">
        <v>334</v>
      </c>
      <c r="B35" t="str">
        <f t="shared" si="1"/>
        <v>Bal_AkPa_TFtM</v>
      </c>
      <c r="C35" s="1" t="s">
        <v>32</v>
      </c>
      <c r="D35" s="1" t="s">
        <v>118</v>
      </c>
      <c r="E35" s="11">
        <f t="shared" si="0"/>
        <v>2962350</v>
      </c>
    </row>
    <row r="36" spans="1:5" x14ac:dyDescent="0.25">
      <c r="A36" s="3" t="s">
        <v>335</v>
      </c>
      <c r="B36" t="str">
        <f t="shared" si="1"/>
        <v>Bal_AkPa_TFm</v>
      </c>
      <c r="C36" s="1" t="s">
        <v>33</v>
      </c>
      <c r="D36" s="1" t="s">
        <v>119</v>
      </c>
      <c r="E36" s="11">
        <f t="shared" si="0"/>
        <v>0</v>
      </c>
    </row>
    <row r="37" spans="1:5" x14ac:dyDescent="0.25">
      <c r="A37" s="3" t="s">
        <v>336</v>
      </c>
      <c r="B37" t="str">
        <f t="shared" si="1"/>
        <v>Bal_AkPa_TDFTot</v>
      </c>
      <c r="C37" s="4" t="s">
        <v>34</v>
      </c>
      <c r="D37" s="4" t="s">
        <v>223</v>
      </c>
      <c r="E37" s="11">
        <f t="shared" si="0"/>
        <v>2962350</v>
      </c>
    </row>
    <row r="38" spans="1:5" x14ac:dyDescent="0.25">
      <c r="A38" s="3" t="s">
        <v>337</v>
      </c>
      <c r="B38" t="str">
        <f t="shared" si="1"/>
        <v>Bal_AkPa_TFv</v>
      </c>
      <c r="C38" s="1" t="s">
        <v>35</v>
      </c>
      <c r="D38" s="1" t="s">
        <v>120</v>
      </c>
      <c r="E38" s="11">
        <f t="shared" si="0"/>
        <v>629438</v>
      </c>
    </row>
    <row r="39" spans="1:5" x14ac:dyDescent="0.25">
      <c r="A39" s="3" t="s">
        <v>338</v>
      </c>
      <c r="B39" t="str">
        <f t="shared" si="1"/>
        <v>Bal_AkPa_TTv</v>
      </c>
      <c r="C39" s="1" t="s">
        <v>36</v>
      </c>
      <c r="D39" s="1" t="s">
        <v>121</v>
      </c>
      <c r="E39" s="11">
        <f t="shared" si="0"/>
        <v>4265996</v>
      </c>
    </row>
    <row r="40" spans="1:5" x14ac:dyDescent="0.25">
      <c r="A40" s="3" t="s">
        <v>339</v>
      </c>
      <c r="B40" t="str">
        <f t="shared" si="1"/>
        <v>Bal_AkPa_TAv</v>
      </c>
      <c r="C40" s="1" t="s">
        <v>37</v>
      </c>
      <c r="D40" s="1" t="s">
        <v>122</v>
      </c>
      <c r="E40" s="11">
        <f t="shared" si="0"/>
        <v>0</v>
      </c>
    </row>
    <row r="41" spans="1:5" x14ac:dyDescent="0.25">
      <c r="A41" s="3" t="s">
        <v>390</v>
      </c>
      <c r="B41" t="str">
        <f t="shared" si="1"/>
        <v>Bal_AkPa_XTh</v>
      </c>
      <c r="C41" s="1" t="s">
        <v>38</v>
      </c>
      <c r="D41" s="1" t="s">
        <v>123</v>
      </c>
      <c r="E41" s="11">
        <f t="shared" si="0"/>
        <v>35301611</v>
      </c>
    </row>
    <row r="42" spans="1:5" x14ac:dyDescent="0.25">
      <c r="A42" s="3" t="s">
        <v>340</v>
      </c>
      <c r="B42" t="str">
        <f t="shared" si="1"/>
        <v>Bal_AkPa_TTot</v>
      </c>
      <c r="C42" s="4" t="s">
        <v>39</v>
      </c>
      <c r="D42" s="4" t="s">
        <v>224</v>
      </c>
      <c r="E42" s="11">
        <f t="shared" si="0"/>
        <v>43690986</v>
      </c>
    </row>
    <row r="43" spans="1:5" x14ac:dyDescent="0.25">
      <c r="A43" s="3" t="s">
        <v>341</v>
      </c>
      <c r="B43" t="str">
        <f t="shared" si="1"/>
        <v>Bal_AkPa_AkMB</v>
      </c>
      <c r="C43" s="1" t="s">
        <v>40</v>
      </c>
      <c r="D43" s="1" t="s">
        <v>228</v>
      </c>
      <c r="E43" s="11">
        <f t="shared" si="0"/>
        <v>0</v>
      </c>
    </row>
    <row r="44" spans="1:5" x14ac:dyDescent="0.25">
      <c r="A44" s="3" t="s">
        <v>342</v>
      </c>
      <c r="B44" t="str">
        <f t="shared" si="1"/>
        <v>Bal_AkPa_ASa</v>
      </c>
      <c r="C44" s="1" t="s">
        <v>41</v>
      </c>
      <c r="D44" s="1" t="s">
        <v>124</v>
      </c>
      <c r="E44" s="11">
        <f t="shared" si="0"/>
        <v>6974366</v>
      </c>
    </row>
    <row r="45" spans="1:5" x14ac:dyDescent="0.25">
      <c r="A45" s="3" t="s">
        <v>343</v>
      </c>
      <c r="B45" t="str">
        <f t="shared" si="1"/>
        <v>Bal_AkPa_USa</v>
      </c>
      <c r="C45" s="1" t="s">
        <v>42</v>
      </c>
      <c r="D45" s="1" t="s">
        <v>126</v>
      </c>
      <c r="E45" s="11">
        <f t="shared" si="0"/>
        <v>24689138</v>
      </c>
    </row>
    <row r="46" spans="1:5" x14ac:dyDescent="0.25">
      <c r="A46" s="3" t="s">
        <v>344</v>
      </c>
      <c r="B46" t="str">
        <f t="shared" si="1"/>
        <v>Bal_AkPa_LBe</v>
      </c>
      <c r="C46" s="1" t="s">
        <v>43</v>
      </c>
      <c r="D46" s="1" t="s">
        <v>125</v>
      </c>
      <c r="E46" s="11">
        <f t="shared" si="0"/>
        <v>27473547</v>
      </c>
    </row>
    <row r="47" spans="1:5" x14ac:dyDescent="0.25">
      <c r="A47" s="3" t="s">
        <v>388</v>
      </c>
      <c r="B47" t="str">
        <f t="shared" si="1"/>
        <v>Bal_AkPa_AkX</v>
      </c>
      <c r="C47" s="1" t="s">
        <v>44</v>
      </c>
      <c r="D47" s="1" t="s">
        <v>113</v>
      </c>
      <c r="E47" s="11">
        <f t="shared" si="0"/>
        <v>11680035</v>
      </c>
    </row>
    <row r="48" spans="1:5" x14ac:dyDescent="0.25">
      <c r="A48" s="3" t="s">
        <v>389</v>
      </c>
      <c r="B48" t="str">
        <f t="shared" si="1"/>
        <v>Bal_AkPa_AkXTot</v>
      </c>
      <c r="C48" s="4" t="s">
        <v>45</v>
      </c>
      <c r="D48" s="4" t="s">
        <v>225</v>
      </c>
      <c r="E48" s="11">
        <f t="shared" si="0"/>
        <v>70817086</v>
      </c>
    </row>
    <row r="49" spans="1:5" x14ac:dyDescent="0.25">
      <c r="A49" s="3" t="s">
        <v>393</v>
      </c>
      <c r="B49" t="str">
        <f t="shared" si="1"/>
        <v>Bal_AkPa_TrL</v>
      </c>
      <c r="C49" s="1" t="s">
        <v>66</v>
      </c>
      <c r="D49" s="1" t="s">
        <v>127</v>
      </c>
      <c r="E49" s="11">
        <f t="shared" si="0"/>
        <v>27949654</v>
      </c>
    </row>
    <row r="50" spans="1:5" x14ac:dyDescent="0.25">
      <c r="A50" s="3" t="s">
        <v>391</v>
      </c>
      <c r="B50" t="str">
        <f t="shared" si="1"/>
        <v>Bal_AkPa_XPap</v>
      </c>
      <c r="C50" s="1" t="s">
        <v>67</v>
      </c>
      <c r="D50" s="1" t="s">
        <v>128</v>
      </c>
      <c r="E50" s="11">
        <f t="shared" si="0"/>
        <v>2659355</v>
      </c>
    </row>
    <row r="51" spans="1:5" x14ac:dyDescent="0.25">
      <c r="A51" s="3" t="s">
        <v>392</v>
      </c>
      <c r="B51" t="str">
        <f t="shared" si="1"/>
        <v>Bal_AkPa_PapTot</v>
      </c>
      <c r="C51" s="4" t="s">
        <v>68</v>
      </c>
      <c r="D51" s="4" t="s">
        <v>226</v>
      </c>
      <c r="E51" s="11">
        <f t="shared" si="0"/>
        <v>30609008</v>
      </c>
    </row>
    <row r="52" spans="1:5" x14ac:dyDescent="0.25">
      <c r="A52" s="3" t="s">
        <v>260</v>
      </c>
      <c r="B52" t="str">
        <f t="shared" si="1"/>
        <v>Bal_AkPa_AktTot</v>
      </c>
      <c r="C52" s="4" t="s">
        <v>69</v>
      </c>
      <c r="D52" s="4" t="s">
        <v>227</v>
      </c>
      <c r="E52" s="11">
        <f t="shared" si="0"/>
        <v>2994738372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t="str">
        <f t="shared" ref="B55:B107" si="2">"Bal_"&amp;$B$7&amp;"_"&amp;$A55</f>
        <v>Bal_AkPa_AGk</v>
      </c>
      <c r="C55" s="1" t="s">
        <v>70</v>
      </c>
      <c r="D55" s="1" t="s">
        <v>160</v>
      </c>
      <c r="E55" s="11">
        <f t="shared" ref="E55:E86" si="3">INDEX(LivTpk,2,MATCH($B55,LivTpk_var,0))</f>
        <v>3563927</v>
      </c>
    </row>
    <row r="56" spans="1:5" x14ac:dyDescent="0.25">
      <c r="A56" s="3" t="s">
        <v>262</v>
      </c>
      <c r="B56" t="str">
        <f t="shared" si="2"/>
        <v>Bal_AkPa_OEm</v>
      </c>
      <c r="C56" s="1" t="s">
        <v>71</v>
      </c>
      <c r="D56" s="1" t="s">
        <v>161</v>
      </c>
      <c r="E56" s="11">
        <f t="shared" si="3"/>
        <v>305000</v>
      </c>
    </row>
    <row r="57" spans="1:5" x14ac:dyDescent="0.25">
      <c r="A57" s="3" t="s">
        <v>400</v>
      </c>
      <c r="B57" t="str">
        <f t="shared" si="2"/>
        <v>Bal_AkPa_OhL</v>
      </c>
      <c r="C57" s="1" t="s">
        <v>72</v>
      </c>
      <c r="D57" s="1" t="s">
        <v>162</v>
      </c>
      <c r="E57" s="11">
        <f t="shared" si="3"/>
        <v>14606</v>
      </c>
    </row>
    <row r="58" spans="1:5" x14ac:dyDescent="0.25">
      <c r="A58" s="3" t="s">
        <v>263</v>
      </c>
      <c r="B58" t="str">
        <f t="shared" si="2"/>
        <v>Bal_AkPa_AVUE</v>
      </c>
      <c r="C58" s="1" t="s">
        <v>73</v>
      </c>
      <c r="D58" s="1" t="s">
        <v>163</v>
      </c>
      <c r="E58" s="11">
        <f t="shared" si="3"/>
        <v>731242</v>
      </c>
    </row>
    <row r="59" spans="1:5" x14ac:dyDescent="0.25">
      <c r="A59" s="3" t="s">
        <v>264</v>
      </c>
      <c r="B59" t="str">
        <f t="shared" si="2"/>
        <v>Bal_AkPa_AVSB</v>
      </c>
      <c r="C59" s="1" t="s">
        <v>74</v>
      </c>
      <c r="D59" s="1" t="s">
        <v>164</v>
      </c>
      <c r="E59" s="11">
        <f t="shared" si="3"/>
        <v>0</v>
      </c>
    </row>
    <row r="60" spans="1:5" x14ac:dyDescent="0.25">
      <c r="A60" s="3" t="s">
        <v>345</v>
      </c>
      <c r="B60" t="str">
        <f t="shared" si="2"/>
        <v>Bal_AkPa_XVr</v>
      </c>
      <c r="C60" s="1" t="s">
        <v>75</v>
      </c>
      <c r="D60" s="1" t="s">
        <v>165</v>
      </c>
      <c r="E60" s="11">
        <f t="shared" si="3"/>
        <v>0</v>
      </c>
    </row>
    <row r="61" spans="1:5" x14ac:dyDescent="0.25">
      <c r="A61" s="3" t="s">
        <v>265</v>
      </c>
      <c r="B61" t="str">
        <f t="shared" si="2"/>
        <v>Bal_AkPa_AVTot</v>
      </c>
      <c r="C61" s="4" t="s">
        <v>76</v>
      </c>
      <c r="D61" s="4" t="s">
        <v>236</v>
      </c>
      <c r="E61" s="11">
        <f t="shared" si="3"/>
        <v>745848</v>
      </c>
    </row>
    <row r="62" spans="1:5" x14ac:dyDescent="0.25">
      <c r="A62" s="3" t="s">
        <v>266</v>
      </c>
      <c r="B62" t="str">
        <f t="shared" si="2"/>
        <v>Bal_AkPa_Sif</v>
      </c>
      <c r="C62" s="1" t="s">
        <v>77</v>
      </c>
      <c r="D62" s="1" t="s">
        <v>166</v>
      </c>
      <c r="E62" s="11">
        <f t="shared" si="3"/>
        <v>4048337</v>
      </c>
    </row>
    <row r="63" spans="1:5" x14ac:dyDescent="0.25">
      <c r="A63" s="3" t="s">
        <v>267</v>
      </c>
      <c r="B63" t="str">
        <f t="shared" si="2"/>
        <v>Bal_AkPa_VeH</v>
      </c>
      <c r="C63" s="1" t="s">
        <v>78</v>
      </c>
      <c r="D63" s="1" t="s">
        <v>167</v>
      </c>
      <c r="E63" s="11">
        <f t="shared" si="3"/>
        <v>0</v>
      </c>
    </row>
    <row r="64" spans="1:5" x14ac:dyDescent="0.25">
      <c r="A64" s="3" t="s">
        <v>268</v>
      </c>
      <c r="B64" t="str">
        <f t="shared" si="2"/>
        <v>Bal_AkPa_XH</v>
      </c>
      <c r="C64" s="1" t="s">
        <v>79</v>
      </c>
      <c r="D64" s="1" t="s">
        <v>168</v>
      </c>
      <c r="E64" s="11">
        <f t="shared" si="3"/>
        <v>0</v>
      </c>
    </row>
    <row r="65" spans="1:5" x14ac:dyDescent="0.25">
      <c r="A65" s="3" t="s">
        <v>269</v>
      </c>
      <c r="B65" t="str">
        <f t="shared" si="2"/>
        <v>Bal_AkPa_ResTot</v>
      </c>
      <c r="C65" s="4" t="s">
        <v>80</v>
      </c>
      <c r="D65" s="4" t="s">
        <v>237</v>
      </c>
      <c r="E65" s="11">
        <f t="shared" si="3"/>
        <v>4048337</v>
      </c>
    </row>
    <row r="66" spans="1:5" x14ac:dyDescent="0.25">
      <c r="A66" s="3" t="s">
        <v>270</v>
      </c>
      <c r="B66" t="str">
        <f t="shared" si="2"/>
        <v>Bal_AkPa_OvUn</v>
      </c>
      <c r="C66" s="1" t="s">
        <v>81</v>
      </c>
      <c r="D66" s="1" t="s">
        <v>169</v>
      </c>
      <c r="E66" s="11">
        <f t="shared" si="3"/>
        <v>42594253</v>
      </c>
    </row>
    <row r="67" spans="1:5" x14ac:dyDescent="0.25">
      <c r="A67" s="3" t="s">
        <v>346</v>
      </c>
      <c r="B67" t="str">
        <f t="shared" si="2"/>
        <v>Bal_AkPa_FUb</v>
      </c>
      <c r="C67" s="1" t="s">
        <v>82</v>
      </c>
      <c r="D67" s="1" t="s">
        <v>230</v>
      </c>
      <c r="E67" s="11">
        <f t="shared" si="3"/>
        <v>57018</v>
      </c>
    </row>
    <row r="68" spans="1:5" x14ac:dyDescent="0.25">
      <c r="A68" s="3" t="s">
        <v>347</v>
      </c>
      <c r="B68" t="str">
        <f t="shared" si="2"/>
        <v>Bal_AkPa_Mi</v>
      </c>
      <c r="C68" s="1" t="s">
        <v>83</v>
      </c>
      <c r="D68" s="1" t="s">
        <v>229</v>
      </c>
      <c r="E68" s="11">
        <f t="shared" si="3"/>
        <v>0</v>
      </c>
    </row>
    <row r="69" spans="1:5" x14ac:dyDescent="0.25">
      <c r="A69" s="3" t="s">
        <v>348</v>
      </c>
      <c r="B69" t="str">
        <f t="shared" si="2"/>
        <v>Bal_AkPa_EkTot</v>
      </c>
      <c r="C69" s="4" t="s">
        <v>84</v>
      </c>
      <c r="D69" s="4" t="s">
        <v>238</v>
      </c>
      <c r="E69" s="11">
        <f t="shared" si="3"/>
        <v>51314384</v>
      </c>
    </row>
    <row r="70" spans="1:5" x14ac:dyDescent="0.25">
      <c r="A70" s="3" t="s">
        <v>291</v>
      </c>
      <c r="B70" t="str">
        <f t="shared" si="2"/>
        <v>Bal_AkPa_OKap</v>
      </c>
      <c r="C70" s="1" t="s">
        <v>130</v>
      </c>
      <c r="D70" s="1" t="s">
        <v>206</v>
      </c>
      <c r="E70" s="11">
        <f t="shared" si="3"/>
        <v>22565802</v>
      </c>
    </row>
    <row r="71" spans="1:5" x14ac:dyDescent="0.25">
      <c r="A71" s="3" t="s">
        <v>349</v>
      </c>
      <c r="B71" t="str">
        <f t="shared" si="2"/>
        <v>Bal_AkPa_AnLk</v>
      </c>
      <c r="C71" s="1" t="s">
        <v>131</v>
      </c>
      <c r="D71" s="1" t="s">
        <v>207</v>
      </c>
      <c r="E71" s="11">
        <f t="shared" si="3"/>
        <v>37400693</v>
      </c>
    </row>
    <row r="72" spans="1:5" x14ac:dyDescent="0.25">
      <c r="A72" s="3" t="s">
        <v>350</v>
      </c>
      <c r="B72" t="str">
        <f t="shared" si="2"/>
        <v>Bal_AkPa_ALTot</v>
      </c>
      <c r="C72" s="4" t="s">
        <v>132</v>
      </c>
      <c r="D72" s="4" t="s">
        <v>239</v>
      </c>
      <c r="E72" s="11">
        <f t="shared" si="3"/>
        <v>59966495</v>
      </c>
    </row>
    <row r="73" spans="1:5" x14ac:dyDescent="0.25">
      <c r="A73" s="3" t="s">
        <v>351</v>
      </c>
      <c r="B73" t="str">
        <f t="shared" si="2"/>
        <v>Bal_AkPa_Phs</v>
      </c>
      <c r="C73" s="1" t="s">
        <v>133</v>
      </c>
      <c r="D73" s="1" t="s">
        <v>232</v>
      </c>
      <c r="E73" s="11">
        <f t="shared" si="3"/>
        <v>1881826</v>
      </c>
    </row>
    <row r="74" spans="1:5" x14ac:dyDescent="0.25">
      <c r="A74" s="3" t="s">
        <v>352</v>
      </c>
      <c r="B74" t="str">
        <f t="shared" si="2"/>
        <v>Bal_AkPa_FmS</v>
      </c>
      <c r="C74" s="1" t="s">
        <v>134</v>
      </c>
      <c r="D74" s="1" t="s">
        <v>233</v>
      </c>
      <c r="E74" s="11">
        <f t="shared" si="3"/>
        <v>271180</v>
      </c>
    </row>
    <row r="75" spans="1:5" x14ac:dyDescent="0.25">
      <c r="A75" s="3" t="s">
        <v>353</v>
      </c>
      <c r="B75" t="str">
        <f t="shared" si="2"/>
        <v>Bal_AkPa_GY</v>
      </c>
      <c r="C75" s="1" t="s">
        <v>135</v>
      </c>
      <c r="D75" s="1" t="s">
        <v>170</v>
      </c>
      <c r="E75" s="11">
        <f t="shared" si="3"/>
        <v>464862569</v>
      </c>
    </row>
    <row r="76" spans="1:5" x14ac:dyDescent="0.25">
      <c r="A76" s="3" t="s">
        <v>401</v>
      </c>
      <c r="B76" t="str">
        <f t="shared" si="2"/>
        <v>Bal_AkPa_inBp</v>
      </c>
      <c r="C76" s="1" t="s">
        <v>136</v>
      </c>
      <c r="D76" s="1" t="s">
        <v>208</v>
      </c>
      <c r="E76" s="11">
        <f t="shared" si="3"/>
        <v>287835475</v>
      </c>
    </row>
    <row r="77" spans="1:5" x14ac:dyDescent="0.25">
      <c r="A77" s="3" t="s">
        <v>354</v>
      </c>
      <c r="B77" t="str">
        <f t="shared" si="2"/>
        <v>Bal_AkPa_KoBp</v>
      </c>
      <c r="C77" s="1" t="s">
        <v>137</v>
      </c>
      <c r="D77" s="1" t="s">
        <v>209</v>
      </c>
      <c r="E77" s="11">
        <f t="shared" si="3"/>
        <v>48221796</v>
      </c>
    </row>
    <row r="78" spans="1:5" x14ac:dyDescent="0.25">
      <c r="A78" s="3" t="s">
        <v>355</v>
      </c>
      <c r="B78" t="str">
        <f t="shared" si="2"/>
        <v>Bal_AkPa_RmGp</v>
      </c>
      <c r="C78" s="1" t="s">
        <v>138</v>
      </c>
      <c r="D78" s="1" t="s">
        <v>210</v>
      </c>
      <c r="E78" s="11">
        <f t="shared" si="3"/>
        <v>4233777</v>
      </c>
    </row>
    <row r="79" spans="1:5" x14ac:dyDescent="0.25">
      <c r="A79" s="3" t="s">
        <v>356</v>
      </c>
      <c r="B79" t="str">
        <f t="shared" si="2"/>
        <v>Bal_AkPa_HGTot</v>
      </c>
      <c r="C79" s="4" t="s">
        <v>139</v>
      </c>
      <c r="D79" s="4" t="s">
        <v>240</v>
      </c>
      <c r="E79" s="11">
        <f t="shared" si="3"/>
        <v>805153620</v>
      </c>
    </row>
    <row r="80" spans="1:5" x14ac:dyDescent="0.25">
      <c r="A80" s="3" t="s">
        <v>357</v>
      </c>
      <c r="B80" t="str">
        <f t="shared" si="2"/>
        <v>Bal_AkPa_HMrp</v>
      </c>
      <c r="C80" s="1" t="s">
        <v>140</v>
      </c>
      <c r="D80" s="1" t="s">
        <v>211</v>
      </c>
      <c r="E80" s="11">
        <f t="shared" si="3"/>
        <v>1526270669</v>
      </c>
    </row>
    <row r="81" spans="1:5" x14ac:dyDescent="0.25">
      <c r="A81" s="3" t="s">
        <v>358</v>
      </c>
      <c r="B81" t="str">
        <f t="shared" si="2"/>
        <v>Bal_AkPa_RMrp</v>
      </c>
      <c r="C81" s="1" t="s">
        <v>141</v>
      </c>
      <c r="D81" s="1" t="s">
        <v>212</v>
      </c>
      <c r="E81" s="11">
        <f t="shared" si="3"/>
        <v>2099429</v>
      </c>
    </row>
    <row r="82" spans="1:5" x14ac:dyDescent="0.25">
      <c r="A82" s="3" t="s">
        <v>359</v>
      </c>
      <c r="B82" t="str">
        <f t="shared" si="2"/>
        <v>Bal_AkPa_MrpTot</v>
      </c>
      <c r="C82" s="4" t="s">
        <v>142</v>
      </c>
      <c r="D82" s="4" t="s">
        <v>241</v>
      </c>
      <c r="E82" s="11">
        <f t="shared" si="3"/>
        <v>1528370099</v>
      </c>
    </row>
    <row r="83" spans="1:5" x14ac:dyDescent="0.25">
      <c r="A83" s="3" t="s">
        <v>289</v>
      </c>
      <c r="B83" t="str">
        <f t="shared" si="2"/>
        <v>Bal_AkPa_LPTot</v>
      </c>
      <c r="C83" s="4" t="s">
        <v>143</v>
      </c>
      <c r="D83" s="4" t="s">
        <v>242</v>
      </c>
      <c r="E83" s="11">
        <f t="shared" si="3"/>
        <v>2333523719</v>
      </c>
    </row>
    <row r="84" spans="1:5" x14ac:dyDescent="0.25">
      <c r="A84" s="3" t="s">
        <v>360</v>
      </c>
      <c r="B84" t="str">
        <f t="shared" si="2"/>
        <v>Bal_AkPa_FmLi</v>
      </c>
      <c r="C84" s="1" t="s">
        <v>144</v>
      </c>
      <c r="D84" s="1" t="s">
        <v>213</v>
      </c>
      <c r="E84" s="11">
        <f t="shared" si="3"/>
        <v>31044943</v>
      </c>
    </row>
    <row r="85" spans="1:5" x14ac:dyDescent="0.25">
      <c r="A85" s="3" t="s">
        <v>361</v>
      </c>
      <c r="B85" t="str">
        <f t="shared" si="2"/>
        <v>Bal_AkPa_EhS</v>
      </c>
      <c r="C85" s="1" t="s">
        <v>145</v>
      </c>
      <c r="D85" s="1" t="s">
        <v>214</v>
      </c>
      <c r="E85" s="11">
        <f t="shared" si="3"/>
        <v>41722402</v>
      </c>
    </row>
    <row r="86" spans="1:5" x14ac:dyDescent="0.25">
      <c r="A86" s="3" t="s">
        <v>362</v>
      </c>
      <c r="B86" t="str">
        <f t="shared" si="2"/>
        <v>Bal_AkPa_RmS</v>
      </c>
      <c r="C86" s="1" t="s">
        <v>146</v>
      </c>
      <c r="D86" s="1" t="s">
        <v>215</v>
      </c>
      <c r="E86" s="11">
        <f t="shared" si="3"/>
        <v>2422654</v>
      </c>
    </row>
    <row r="87" spans="1:5" x14ac:dyDescent="0.25">
      <c r="A87" s="3" t="s">
        <v>271</v>
      </c>
      <c r="B87" t="str">
        <f t="shared" si="2"/>
        <v>Bal_AkPa_HBP</v>
      </c>
      <c r="C87" s="1" t="s">
        <v>147</v>
      </c>
      <c r="D87" s="1" t="s">
        <v>171</v>
      </c>
      <c r="E87" s="11">
        <f t="shared" ref="E87:E107" si="4">INDEX(LivTpk,2,MATCH($B87,LivTpk_var,0))</f>
        <v>1327175</v>
      </c>
    </row>
    <row r="88" spans="1:5" x14ac:dyDescent="0.25">
      <c r="A88" s="3" t="s">
        <v>363</v>
      </c>
      <c r="B88" t="str">
        <f t="shared" si="2"/>
        <v>Bal_AkPa_HFiTot</v>
      </c>
      <c r="C88" s="4" t="s">
        <v>148</v>
      </c>
      <c r="D88" s="4" t="s">
        <v>397</v>
      </c>
      <c r="E88" s="11">
        <f t="shared" si="4"/>
        <v>2412193897</v>
      </c>
    </row>
    <row r="89" spans="1:5" x14ac:dyDescent="0.25">
      <c r="A89" s="3" t="s">
        <v>364</v>
      </c>
      <c r="B89" t="str">
        <f t="shared" si="2"/>
        <v>Bal_AkPa_PLF</v>
      </c>
      <c r="C89" s="1" t="s">
        <v>149</v>
      </c>
      <c r="D89" s="1" t="s">
        <v>172</v>
      </c>
      <c r="E89" s="11">
        <f t="shared" si="4"/>
        <v>3106</v>
      </c>
    </row>
    <row r="90" spans="1:5" x14ac:dyDescent="0.25">
      <c r="A90" s="3" t="s">
        <v>365</v>
      </c>
      <c r="B90" t="str">
        <f t="shared" si="2"/>
        <v>Bal_AkPa_USf</v>
      </c>
      <c r="C90" s="1" t="s">
        <v>150</v>
      </c>
      <c r="D90" s="1" t="s">
        <v>173</v>
      </c>
      <c r="E90" s="11">
        <f t="shared" si="4"/>
        <v>2389052</v>
      </c>
    </row>
    <row r="91" spans="1:5" x14ac:dyDescent="0.25">
      <c r="A91" s="3" t="s">
        <v>366</v>
      </c>
      <c r="B91" t="str">
        <f t="shared" si="2"/>
        <v>Bal_AkPa_XHen</v>
      </c>
      <c r="C91" s="1" t="s">
        <v>151</v>
      </c>
      <c r="D91" s="1" t="s">
        <v>174</v>
      </c>
      <c r="E91" s="11">
        <f t="shared" si="4"/>
        <v>336417</v>
      </c>
    </row>
    <row r="92" spans="1:5" x14ac:dyDescent="0.25">
      <c r="A92" s="3" t="s">
        <v>367</v>
      </c>
      <c r="B92" t="str">
        <f t="shared" si="2"/>
        <v>Bal_AkPa_HFTot</v>
      </c>
      <c r="C92" s="4" t="s">
        <v>152</v>
      </c>
      <c r="D92" s="4" t="s">
        <v>394</v>
      </c>
      <c r="E92" s="11">
        <f t="shared" si="4"/>
        <v>2728575</v>
      </c>
    </row>
    <row r="93" spans="1:5" x14ac:dyDescent="0.25">
      <c r="A93" s="3" t="s">
        <v>380</v>
      </c>
      <c r="B93" t="str">
        <f t="shared" si="2"/>
        <v>Bal_AkPa_Gfdep</v>
      </c>
      <c r="C93" s="1" t="s">
        <v>153</v>
      </c>
      <c r="D93" s="1" t="s">
        <v>114</v>
      </c>
      <c r="E93" s="11">
        <f t="shared" si="4"/>
        <v>0</v>
      </c>
    </row>
    <row r="94" spans="1:5" x14ac:dyDescent="0.25">
      <c r="A94" s="3" t="s">
        <v>272</v>
      </c>
      <c r="B94" t="str">
        <f t="shared" si="2"/>
        <v>Bal_AkPa_GDF</v>
      </c>
      <c r="C94" s="1" t="s">
        <v>154</v>
      </c>
      <c r="D94" s="1" t="s">
        <v>175</v>
      </c>
      <c r="E94" s="11">
        <f t="shared" si="4"/>
        <v>648997</v>
      </c>
    </row>
    <row r="95" spans="1:5" x14ac:dyDescent="0.25">
      <c r="A95" s="3" t="s">
        <v>273</v>
      </c>
      <c r="B95" t="str">
        <f t="shared" si="2"/>
        <v>Bal_AkPa_GGf</v>
      </c>
      <c r="C95" s="1" t="s">
        <v>155</v>
      </c>
      <c r="D95" s="1" t="s">
        <v>176</v>
      </c>
      <c r="E95" s="11">
        <f t="shared" si="4"/>
        <v>227673</v>
      </c>
    </row>
    <row r="96" spans="1:5" x14ac:dyDescent="0.25">
      <c r="A96" s="3" t="s">
        <v>402</v>
      </c>
      <c r="B96" t="str">
        <f t="shared" si="2"/>
        <v>Bal_AkPa_OgL</v>
      </c>
      <c r="C96" s="1" t="s">
        <v>156</v>
      </c>
      <c r="D96" s="1" t="s">
        <v>177</v>
      </c>
      <c r="E96" s="11">
        <f t="shared" si="4"/>
        <v>0</v>
      </c>
    </row>
    <row r="97" spans="1:5" x14ac:dyDescent="0.25">
      <c r="A97" s="3" t="s">
        <v>274</v>
      </c>
      <c r="B97" t="str">
        <f t="shared" si="2"/>
        <v>Bal_AkPa_KonG</v>
      </c>
      <c r="C97" s="1" t="s">
        <v>157</v>
      </c>
      <c r="D97" s="1" t="s">
        <v>178</v>
      </c>
      <c r="E97" s="11">
        <f t="shared" si="4"/>
        <v>0</v>
      </c>
    </row>
    <row r="98" spans="1:5" x14ac:dyDescent="0.25">
      <c r="A98" s="3" t="s">
        <v>368</v>
      </c>
      <c r="B98" t="str">
        <f t="shared" si="2"/>
        <v>Bal_AkPa_UdG</v>
      </c>
      <c r="C98" s="1" t="s">
        <v>158</v>
      </c>
      <c r="D98" s="1" t="s">
        <v>186</v>
      </c>
      <c r="E98" s="11">
        <f t="shared" si="4"/>
        <v>0</v>
      </c>
    </row>
    <row r="99" spans="1:5" x14ac:dyDescent="0.25">
      <c r="A99" s="3" t="s">
        <v>275</v>
      </c>
      <c r="B99" t="str">
        <f t="shared" si="2"/>
        <v>Bal_AkPa_GKre</v>
      </c>
      <c r="C99" s="1" t="s">
        <v>159</v>
      </c>
      <c r="D99" s="1" t="s">
        <v>179</v>
      </c>
      <c r="E99" s="11">
        <f t="shared" si="4"/>
        <v>117150645</v>
      </c>
    </row>
    <row r="100" spans="1:5" x14ac:dyDescent="0.25">
      <c r="A100" s="3" t="s">
        <v>369</v>
      </c>
      <c r="B100" t="str">
        <f t="shared" si="2"/>
        <v>Bal_AkPa_GTv</v>
      </c>
      <c r="C100" s="1" t="s">
        <v>216</v>
      </c>
      <c r="D100" s="1" t="s">
        <v>180</v>
      </c>
      <c r="E100" s="11">
        <f t="shared" si="4"/>
        <v>8156025</v>
      </c>
    </row>
    <row r="101" spans="1:5" x14ac:dyDescent="0.25">
      <c r="A101" s="3" t="s">
        <v>370</v>
      </c>
      <c r="B101" t="str">
        <f t="shared" si="2"/>
        <v>Bal_AkPa_GAv</v>
      </c>
      <c r="C101" s="1" t="s">
        <v>217</v>
      </c>
      <c r="D101" s="1" t="s">
        <v>181</v>
      </c>
      <c r="E101" s="11">
        <f t="shared" si="4"/>
        <v>0</v>
      </c>
    </row>
    <row r="102" spans="1:5" x14ac:dyDescent="0.25">
      <c r="A102" s="3" t="s">
        <v>371</v>
      </c>
      <c r="B102" t="str">
        <f t="shared" si="2"/>
        <v>Bal_AkPa_AkSf</v>
      </c>
      <c r="C102" s="1" t="s">
        <v>218</v>
      </c>
      <c r="D102" s="1" t="s">
        <v>182</v>
      </c>
      <c r="E102" s="11">
        <f t="shared" si="4"/>
        <v>2988228</v>
      </c>
    </row>
    <row r="103" spans="1:5" x14ac:dyDescent="0.25">
      <c r="A103" s="3" t="s">
        <v>276</v>
      </c>
      <c r="B103" t="str">
        <f t="shared" si="2"/>
        <v>Bal_AkPa_MOF</v>
      </c>
      <c r="C103" s="1" t="s">
        <v>219</v>
      </c>
      <c r="D103" s="1" t="s">
        <v>183</v>
      </c>
      <c r="E103" s="11">
        <f t="shared" si="4"/>
        <v>2203771</v>
      </c>
    </row>
    <row r="104" spans="1:5" x14ac:dyDescent="0.25">
      <c r="A104" s="3" t="s">
        <v>372</v>
      </c>
      <c r="B104" t="str">
        <f t="shared" si="2"/>
        <v>Bal_AkPa_XG</v>
      </c>
      <c r="C104" s="1" t="s">
        <v>220</v>
      </c>
      <c r="D104" s="1" t="s">
        <v>184</v>
      </c>
      <c r="E104" s="11">
        <f t="shared" si="4"/>
        <v>318433140</v>
      </c>
    </row>
    <row r="105" spans="1:5" x14ac:dyDescent="0.25">
      <c r="A105" s="3" t="s">
        <v>277</v>
      </c>
      <c r="B105" t="str">
        <f t="shared" si="2"/>
        <v>Bal_AkPa_GTot</v>
      </c>
      <c r="C105" s="4" t="s">
        <v>231</v>
      </c>
      <c r="D105" s="4" t="s">
        <v>395</v>
      </c>
      <c r="E105" s="11">
        <f t="shared" si="4"/>
        <v>449808479</v>
      </c>
    </row>
    <row r="106" spans="1:5" x14ac:dyDescent="0.25">
      <c r="A106" s="3" t="s">
        <v>373</v>
      </c>
      <c r="B106" t="str">
        <f t="shared" si="2"/>
        <v>Bal_AkPa_Pap</v>
      </c>
      <c r="C106" s="1" t="s">
        <v>234</v>
      </c>
      <c r="D106" s="1" t="s">
        <v>185</v>
      </c>
      <c r="E106" s="11">
        <f t="shared" si="4"/>
        <v>18726540</v>
      </c>
    </row>
    <row r="107" spans="1:5" x14ac:dyDescent="0.25">
      <c r="A107" s="3" t="s">
        <v>374</v>
      </c>
      <c r="B107" t="str">
        <f t="shared" si="2"/>
        <v>Bal_AkPa_PasTot</v>
      </c>
      <c r="C107" s="4" t="s">
        <v>235</v>
      </c>
      <c r="D107" s="4" t="s">
        <v>396</v>
      </c>
      <c r="E107" s="11">
        <f t="shared" si="4"/>
        <v>2994738371</v>
      </c>
    </row>
    <row r="108" spans="1:5" x14ac:dyDescent="0.25"/>
  </sheetData>
  <sheetProtection algorithmName="SHA-512" hashValue="0zl/EZVliHHvRAqgbW9PNEGfJJOKU4949bD4hvHT9tRHD1P6+vXiK80N5y3m+X8Lwqf1gxuwX/o74kzVgm4FeA==" saltValue="oy+Ejpj5ys1d2+6qna96r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ignoredErrors>
    <ignoredError sqref="C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hidden="1" customWidth="1"/>
    <col min="5" max="5" width="5.140625" customWidth="1"/>
    <col min="6" max="6" width="45" style="15" customWidth="1"/>
    <col min="7" max="12" width="20.5703125" customWidth="1"/>
    <col min="13" max="13" width="9.140625" customWidth="1"/>
    <col min="14" max="16384" width="9.140625" hidden="1"/>
  </cols>
  <sheetData>
    <row r="1" spans="1:11" x14ac:dyDescent="0.25">
      <c r="E1" s="57" t="s">
        <v>913</v>
      </c>
      <c r="F1" s="57"/>
    </row>
    <row r="2" spans="1:11" x14ac:dyDescent="0.25"/>
    <row r="3" spans="1:11" x14ac:dyDescent="0.25"/>
    <row r="4" spans="1:11" ht="23.25" x14ac:dyDescent="0.25">
      <c r="E4" s="64" t="s">
        <v>1117</v>
      </c>
      <c r="F4" s="65"/>
      <c r="G4" s="65"/>
      <c r="H4" s="65"/>
      <c r="I4" s="65"/>
    </row>
    <row r="5" spans="1:11" ht="15" customHeight="1" x14ac:dyDescent="0.25">
      <c r="E5" s="56" t="s">
        <v>187</v>
      </c>
      <c r="F5" s="56"/>
      <c r="G5" s="56"/>
      <c r="H5" s="56"/>
      <c r="I5" s="56"/>
    </row>
    <row r="6" spans="1:11" ht="66" customHeight="1" x14ac:dyDescent="0.25">
      <c r="E6" s="1"/>
      <c r="F6" s="5"/>
      <c r="G6" s="2" t="s">
        <v>917</v>
      </c>
      <c r="H6" s="2" t="s">
        <v>918</v>
      </c>
      <c r="I6" s="2" t="s">
        <v>919</v>
      </c>
      <c r="K6" s="12"/>
    </row>
    <row r="7" spans="1:11" ht="15" customHeight="1" x14ac:dyDescent="0.25">
      <c r="B7" s="14" t="s">
        <v>922</v>
      </c>
      <c r="C7" s="16" t="s">
        <v>923</v>
      </c>
      <c r="D7" s="14" t="s">
        <v>924</v>
      </c>
      <c r="E7" s="1"/>
      <c r="F7" s="5" t="s">
        <v>920</v>
      </c>
      <c r="G7" s="2"/>
      <c r="H7" s="2"/>
      <c r="I7" s="2"/>
    </row>
    <row r="8" spans="1:11" ht="15" customHeight="1" x14ac:dyDescent="0.25">
      <c r="A8" s="8" t="s">
        <v>951</v>
      </c>
      <c r="B8" t="str">
        <f>"LY_"&amp;$A8&amp;"_"&amp;B$7</f>
        <v>LY_SumD_LuA</v>
      </c>
      <c r="C8" t="str">
        <f t="shared" ref="C8:D17" si="0">"LY_"&amp;$A8&amp;"_"&amp;C$7</f>
        <v>LY_SumD_LiA</v>
      </c>
      <c r="D8" t="str">
        <f t="shared" si="0"/>
        <v>LY_SumD_GL</v>
      </c>
      <c r="E8" s="1" t="s">
        <v>5</v>
      </c>
      <c r="F8" s="13" t="s">
        <v>950</v>
      </c>
      <c r="G8" s="11">
        <f t="shared" ref="G8:G17" si="1">INDEX(LivTpk,2,MATCH(B8,LivTpk_var,0))</f>
        <v>-1692607</v>
      </c>
      <c r="H8" s="11">
        <f t="shared" ref="H8:H17" si="2">INDEX(LivTpk,2,MATCH(C8,LivTpk_var,0))</f>
        <v>-2631224</v>
      </c>
      <c r="I8" s="11">
        <f t="shared" ref="I8:I17" si="3">INDEX(LivTpk,2,MATCH(D8,LivTpk_var,0))</f>
        <v>-1135159</v>
      </c>
    </row>
    <row r="9" spans="1:11" ht="15" customHeight="1" x14ac:dyDescent="0.25">
      <c r="A9" s="8" t="s">
        <v>953</v>
      </c>
      <c r="B9" t="str">
        <f t="shared" ref="B9:B17" si="4">"LY_"&amp;$A9&amp;"_"&amp;B$7</f>
        <v>LY_Sumi_LuA</v>
      </c>
      <c r="C9" t="str">
        <f t="shared" si="0"/>
        <v>LY_Sumi_LiA</v>
      </c>
      <c r="D9" t="str">
        <f t="shared" si="0"/>
        <v>LY_Sumi_GL</v>
      </c>
      <c r="E9" s="1" t="s">
        <v>6</v>
      </c>
      <c r="F9" s="13" t="s">
        <v>952</v>
      </c>
      <c r="G9" s="11">
        <f t="shared" si="1"/>
        <v>-78871</v>
      </c>
      <c r="H9" s="11">
        <f t="shared" si="2"/>
        <v>-54551</v>
      </c>
      <c r="I9" s="11">
        <f t="shared" si="3"/>
        <v>-534396</v>
      </c>
    </row>
    <row r="10" spans="1:11" ht="15" customHeight="1" x14ac:dyDescent="0.25">
      <c r="A10" s="8" t="s">
        <v>955</v>
      </c>
      <c r="B10" t="str">
        <f t="shared" si="4"/>
        <v>LY_SumU_LuA</v>
      </c>
      <c r="C10" t="str">
        <f t="shared" si="0"/>
        <v>LY_SumU_LiA</v>
      </c>
      <c r="D10" t="str">
        <f t="shared" si="0"/>
        <v>LY_SumU_GL</v>
      </c>
      <c r="E10" s="1" t="s">
        <v>7</v>
      </c>
      <c r="F10" s="13" t="s">
        <v>954</v>
      </c>
      <c r="G10" s="11">
        <f t="shared" si="1"/>
        <v>-1804232</v>
      </c>
      <c r="H10" s="11">
        <f t="shared" si="2"/>
        <v>-2061393</v>
      </c>
      <c r="I10" s="11">
        <f t="shared" si="3"/>
        <v>385235</v>
      </c>
    </row>
    <row r="11" spans="1:11" ht="15" customHeight="1" x14ac:dyDescent="0.25">
      <c r="A11" s="8" t="s">
        <v>957</v>
      </c>
      <c r="B11" t="str">
        <f t="shared" si="4"/>
        <v>LY_PRy_LuA</v>
      </c>
      <c r="C11" t="str">
        <f t="shared" si="0"/>
        <v>LY_PRy_LiA</v>
      </c>
      <c r="D11" t="str">
        <f t="shared" si="0"/>
        <v>LY_PRy_GL</v>
      </c>
      <c r="E11" s="1" t="s">
        <v>8</v>
      </c>
      <c r="F11" s="13" t="s">
        <v>956</v>
      </c>
      <c r="G11" s="11">
        <f t="shared" si="1"/>
        <v>-9133148</v>
      </c>
      <c r="H11" s="11">
        <f t="shared" si="2"/>
        <v>-16835578</v>
      </c>
      <c r="I11" s="11">
        <f t="shared" si="3"/>
        <v>-149946</v>
      </c>
    </row>
    <row r="12" spans="1:11" ht="15" customHeight="1" x14ac:dyDescent="0.25">
      <c r="A12" s="8" t="s">
        <v>959</v>
      </c>
      <c r="B12" t="str">
        <f t="shared" si="4"/>
        <v>LY_TUg_LuA</v>
      </c>
      <c r="C12" t="str">
        <f t="shared" si="0"/>
        <v>LY_TUg_LiA</v>
      </c>
      <c r="D12" t="str">
        <f t="shared" si="0"/>
        <v>LY_TUg_GL</v>
      </c>
      <c r="E12" s="1" t="s">
        <v>9</v>
      </c>
      <c r="F12" s="13" t="s">
        <v>958</v>
      </c>
      <c r="G12" s="11">
        <f t="shared" si="1"/>
        <v>-19454077</v>
      </c>
      <c r="H12" s="11">
        <f t="shared" si="2"/>
        <v>-46087554</v>
      </c>
      <c r="I12" s="11">
        <f t="shared" si="3"/>
        <v>-2114</v>
      </c>
    </row>
    <row r="13" spans="1:11" ht="15" customHeight="1" x14ac:dyDescent="0.25">
      <c r="A13" s="8" t="s">
        <v>961</v>
      </c>
      <c r="B13" t="str">
        <f t="shared" si="4"/>
        <v>LY_KUB_LuA</v>
      </c>
      <c r="C13" t="str">
        <f t="shared" si="0"/>
        <v>LY_KUB_LiA</v>
      </c>
      <c r="D13" t="str">
        <f t="shared" si="0"/>
        <v>LY_KUB_GL</v>
      </c>
      <c r="E13" s="1" t="s">
        <v>10</v>
      </c>
      <c r="F13" s="13" t="s">
        <v>960</v>
      </c>
      <c r="G13" s="11">
        <f t="shared" si="1"/>
        <v>-532612</v>
      </c>
      <c r="H13" s="11">
        <f t="shared" si="2"/>
        <v>149675</v>
      </c>
      <c r="I13" s="11">
        <f t="shared" si="3"/>
        <v>-4663250</v>
      </c>
    </row>
    <row r="14" spans="1:11" ht="15" customHeight="1" x14ac:dyDescent="0.25">
      <c r="A14" s="8" t="s">
        <v>963</v>
      </c>
      <c r="B14" t="str">
        <f t="shared" si="4"/>
        <v>LY_Fop_LuA</v>
      </c>
      <c r="C14" t="str">
        <f t="shared" si="0"/>
        <v>LY_Fop_LiA</v>
      </c>
      <c r="D14" t="str">
        <f t="shared" si="0"/>
        <v>LY_Fop_GL</v>
      </c>
      <c r="E14" s="1" t="s">
        <v>11</v>
      </c>
      <c r="F14" s="13" t="s">
        <v>962</v>
      </c>
      <c r="G14" s="11">
        <f t="shared" si="1"/>
        <v>0</v>
      </c>
      <c r="H14" s="11">
        <f t="shared" si="2"/>
        <v>2918582</v>
      </c>
      <c r="I14" s="11">
        <f t="shared" si="3"/>
        <v>0</v>
      </c>
    </row>
    <row r="15" spans="1:11" ht="15" customHeight="1" x14ac:dyDescent="0.25">
      <c r="A15" s="8" t="s">
        <v>965</v>
      </c>
      <c r="B15" t="str">
        <f t="shared" si="4"/>
        <v>LY_URS_LuA</v>
      </c>
      <c r="C15" t="str">
        <f t="shared" si="0"/>
        <v>LY_URS_LiA</v>
      </c>
      <c r="D15" t="str">
        <f t="shared" si="0"/>
        <v>LY_URS_GL</v>
      </c>
      <c r="E15" s="1" t="s">
        <v>12</v>
      </c>
      <c r="F15" s="13" t="s">
        <v>964</v>
      </c>
      <c r="G15" s="11">
        <f t="shared" si="1"/>
        <v>-1342</v>
      </c>
      <c r="H15" s="11">
        <f t="shared" si="2"/>
        <v>-108477</v>
      </c>
      <c r="I15" s="11">
        <f t="shared" si="3"/>
        <v>-2</v>
      </c>
    </row>
    <row r="16" spans="1:11" ht="15" customHeight="1" x14ac:dyDescent="0.25">
      <c r="A16" s="8" t="s">
        <v>967</v>
      </c>
      <c r="B16" t="str">
        <f t="shared" si="4"/>
        <v>LY_SumK_LuA</v>
      </c>
      <c r="C16" t="str">
        <f t="shared" si="0"/>
        <v>LY_SumK_LiA</v>
      </c>
      <c r="D16" t="str">
        <f t="shared" si="0"/>
        <v>LY_SumK_GL</v>
      </c>
      <c r="E16" s="1" t="s">
        <v>13</v>
      </c>
      <c r="F16" s="13" t="s">
        <v>966</v>
      </c>
      <c r="G16" s="11">
        <f t="shared" si="1"/>
        <v>-21452</v>
      </c>
      <c r="H16" s="11">
        <f t="shared" si="2"/>
        <v>7486</v>
      </c>
      <c r="I16" s="11">
        <f t="shared" si="3"/>
        <v>-274440</v>
      </c>
    </row>
    <row r="17" spans="1:12" ht="15" customHeight="1" x14ac:dyDescent="0.25">
      <c r="A17" s="8" t="s">
        <v>929</v>
      </c>
      <c r="B17" t="str">
        <f t="shared" si="4"/>
        <v>LY_DFtot_LuA</v>
      </c>
      <c r="C17" t="str">
        <f t="shared" si="0"/>
        <v>LY_DFtot_LiA</v>
      </c>
      <c r="D17" t="str">
        <f t="shared" si="0"/>
        <v>LY_DFtot_GL</v>
      </c>
      <c r="E17" s="4" t="s">
        <v>14</v>
      </c>
      <c r="F17" s="5" t="s">
        <v>968</v>
      </c>
      <c r="G17" s="11">
        <f t="shared" si="1"/>
        <v>-32718341</v>
      </c>
      <c r="H17" s="11">
        <f t="shared" si="2"/>
        <v>-64703034</v>
      </c>
      <c r="I17" s="11">
        <f t="shared" si="3"/>
        <v>-6374074</v>
      </c>
    </row>
    <row r="18" spans="1:12" x14ac:dyDescent="0.25"/>
    <row r="19" spans="1:12" x14ac:dyDescent="0.25">
      <c r="G19" s="15"/>
    </row>
    <row r="20" spans="1:12" ht="38.25" x14ac:dyDescent="0.25">
      <c r="E20" s="5"/>
      <c r="F20" s="2" t="s">
        <v>1118</v>
      </c>
      <c r="G20" s="2" t="s">
        <v>969</v>
      </c>
      <c r="H20" s="2" t="s">
        <v>970</v>
      </c>
      <c r="I20" s="2" t="s">
        <v>971</v>
      </c>
      <c r="J20" s="2" t="s">
        <v>972</v>
      </c>
      <c r="K20" s="2" t="s">
        <v>944</v>
      </c>
      <c r="L20" s="2" t="s">
        <v>1119</v>
      </c>
    </row>
    <row r="21" spans="1:12" x14ac:dyDescent="0.25">
      <c r="A21" s="8" t="s">
        <v>949</v>
      </c>
      <c r="E21" s="13" t="s">
        <v>973</v>
      </c>
      <c r="F21" s="11">
        <f t="shared" ref="F21:L21" si="5">INDEX(LivTpk,2,MATCH("LYD_Ltot_"&amp;F23,LivTpk_var,0))</f>
        <v>-126113107</v>
      </c>
      <c r="G21" s="11">
        <f t="shared" si="5"/>
        <v>-40044498</v>
      </c>
      <c r="H21" s="11">
        <f t="shared" si="5"/>
        <v>-68095472</v>
      </c>
      <c r="I21" s="11">
        <f t="shared" si="5"/>
        <v>0</v>
      </c>
      <c r="J21" s="11">
        <f t="shared" si="5"/>
        <v>-14309584</v>
      </c>
      <c r="K21" s="11">
        <f t="shared" si="5"/>
        <v>-2243421</v>
      </c>
      <c r="L21" s="11">
        <f t="shared" si="5"/>
        <v>-128356528</v>
      </c>
    </row>
    <row r="22" spans="1:12" x14ac:dyDescent="0.25"/>
    <row r="23" spans="1:12" hidden="1" x14ac:dyDescent="0.25">
      <c r="F23" s="16" t="s">
        <v>974</v>
      </c>
      <c r="G23" s="16" t="s">
        <v>975</v>
      </c>
      <c r="H23" s="14" t="s">
        <v>976</v>
      </c>
      <c r="I23" s="14" t="s">
        <v>977</v>
      </c>
      <c r="J23" s="14" t="s">
        <v>978</v>
      </c>
      <c r="K23" s="14" t="s">
        <v>948</v>
      </c>
      <c r="L23" s="16" t="s">
        <v>979</v>
      </c>
    </row>
  </sheetData>
  <sheetProtection algorithmName="SHA-512" hashValue="30nk3K3Skj2hmfFWMC4ivzH5YKksy/xO/XCsLDGL47erTuUAdoAxpcjR71zFrJ1JM5HOXlYYP9VwabEMy+xf/Q==" saltValue="hjLyVaVRZr//zoeMhZvVzA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1.140625" style="15" customWidth="1"/>
    <col min="5" max="5" width="12.140625" customWidth="1"/>
    <col min="6" max="6" width="9.140625" customWidth="1"/>
    <col min="7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48" customHeight="1" x14ac:dyDescent="0.25">
      <c r="C4" s="66" t="s">
        <v>1120</v>
      </c>
      <c r="D4" s="67"/>
      <c r="E4" s="67"/>
    </row>
    <row r="5" spans="1:5" ht="15" customHeight="1" x14ac:dyDescent="0.25">
      <c r="C5" s="56" t="s">
        <v>187</v>
      </c>
      <c r="D5" s="56"/>
      <c r="E5" s="56"/>
    </row>
    <row r="6" spans="1:5" ht="22.5" customHeight="1" x14ac:dyDescent="0.25">
      <c r="C6" s="1"/>
      <c r="D6" s="5"/>
      <c r="E6" s="2" t="s">
        <v>980</v>
      </c>
    </row>
    <row r="7" spans="1:5" ht="15" customHeight="1" x14ac:dyDescent="0.25">
      <c r="B7" s="8" t="s">
        <v>1022</v>
      </c>
      <c r="C7" s="1"/>
      <c r="D7" s="5" t="s">
        <v>981</v>
      </c>
      <c r="E7" s="2"/>
    </row>
    <row r="8" spans="1:5" ht="15" customHeight="1" x14ac:dyDescent="0.25">
      <c r="A8" s="3" t="s">
        <v>983</v>
      </c>
      <c r="B8" t="str">
        <f>"RUK_"&amp;$B$7&amp;"_"&amp;A8</f>
        <v>RUK_SRUK_RUTv</v>
      </c>
      <c r="C8" s="1" t="s">
        <v>5</v>
      </c>
      <c r="D8" s="13" t="s">
        <v>982</v>
      </c>
      <c r="E8" s="11">
        <f t="shared" ref="E8:E21" si="0">INDEX(LivTpk,2,MATCH($B8,LivTpk_var,0))</f>
        <v>388818</v>
      </c>
    </row>
    <row r="9" spans="1:5" ht="15" customHeight="1" x14ac:dyDescent="0.25">
      <c r="A9" s="3" t="s">
        <v>985</v>
      </c>
      <c r="B9" t="str">
        <f t="shared" ref="B9:B36" si="1">"RUK_"&amp;$B$7&amp;"_"&amp;A9</f>
        <v>RUK_SRUK_RUAv</v>
      </c>
      <c r="C9" s="1" t="s">
        <v>6</v>
      </c>
      <c r="D9" s="13" t="s">
        <v>984</v>
      </c>
      <c r="E9" s="11">
        <f t="shared" si="0"/>
        <v>158327</v>
      </c>
    </row>
    <row r="10" spans="1:5" ht="15" customHeight="1" x14ac:dyDescent="0.25">
      <c r="A10" s="3" t="s">
        <v>987</v>
      </c>
      <c r="B10" t="str">
        <f t="shared" si="1"/>
        <v>RUK_SRUK_UdKap</v>
      </c>
      <c r="C10" s="1" t="s">
        <v>7</v>
      </c>
      <c r="D10" s="13" t="s">
        <v>986</v>
      </c>
      <c r="E10" s="11">
        <f t="shared" si="0"/>
        <v>22991194</v>
      </c>
    </row>
    <row r="11" spans="1:5" ht="15" customHeight="1" x14ac:dyDescent="0.25">
      <c r="A11" s="3" t="s">
        <v>989</v>
      </c>
      <c r="B11" t="str">
        <f t="shared" si="1"/>
        <v>RUK_SRUK_Udinv</v>
      </c>
      <c r="C11" s="1" t="s">
        <v>8</v>
      </c>
      <c r="D11" s="13" t="s">
        <v>988</v>
      </c>
      <c r="E11" s="11">
        <f t="shared" si="0"/>
        <v>1261104</v>
      </c>
    </row>
    <row r="12" spans="1:5" ht="15" customHeight="1" x14ac:dyDescent="0.25">
      <c r="A12" s="3" t="s">
        <v>991</v>
      </c>
      <c r="B12" t="str">
        <f t="shared" si="1"/>
        <v>RUK_SRUK_RObL</v>
      </c>
      <c r="C12" s="1" t="s">
        <v>9</v>
      </c>
      <c r="D12" s="13" t="s">
        <v>990</v>
      </c>
      <c r="E12" s="11">
        <f t="shared" si="0"/>
        <v>18262813</v>
      </c>
    </row>
    <row r="13" spans="1:5" ht="15" customHeight="1" x14ac:dyDescent="0.25">
      <c r="A13" s="3" t="s">
        <v>993</v>
      </c>
      <c r="B13" t="str">
        <f t="shared" si="1"/>
        <v>RUK_SRUK_iObL</v>
      </c>
      <c r="C13" s="1" t="s">
        <v>10</v>
      </c>
      <c r="D13" s="13" t="s">
        <v>992</v>
      </c>
      <c r="E13" s="11">
        <f t="shared" si="0"/>
        <v>5570365</v>
      </c>
    </row>
    <row r="14" spans="1:5" ht="15" customHeight="1" x14ac:dyDescent="0.25">
      <c r="A14" s="3" t="s">
        <v>995</v>
      </c>
      <c r="B14" t="str">
        <f t="shared" si="1"/>
        <v>RUK_SRUK_RiKi</v>
      </c>
      <c r="C14" s="1" t="s">
        <v>11</v>
      </c>
      <c r="D14" s="13" t="s">
        <v>994</v>
      </c>
      <c r="E14" s="11">
        <f t="shared" si="0"/>
        <v>2147</v>
      </c>
    </row>
    <row r="15" spans="1:5" ht="15" customHeight="1" x14ac:dyDescent="0.25">
      <c r="A15" s="3" t="s">
        <v>997</v>
      </c>
      <c r="B15" t="str">
        <f t="shared" si="1"/>
        <v>RUK_SRUK_RiPU</v>
      </c>
      <c r="C15" s="1" t="s">
        <v>12</v>
      </c>
      <c r="D15" s="13" t="s">
        <v>996</v>
      </c>
      <c r="E15" s="11">
        <f t="shared" si="0"/>
        <v>127414</v>
      </c>
    </row>
    <row r="16" spans="1:5" ht="15" customHeight="1" x14ac:dyDescent="0.25">
      <c r="A16" s="3" t="s">
        <v>999</v>
      </c>
      <c r="B16" t="str">
        <f t="shared" si="1"/>
        <v>RUK_SRUK_RiXU</v>
      </c>
      <c r="C16" s="1" t="s">
        <v>13</v>
      </c>
      <c r="D16" s="13" t="s">
        <v>998</v>
      </c>
      <c r="E16" s="11">
        <f t="shared" si="0"/>
        <v>1354104</v>
      </c>
    </row>
    <row r="17" spans="1:5" ht="15" customHeight="1" x14ac:dyDescent="0.25">
      <c r="A17" s="3" t="s">
        <v>1001</v>
      </c>
      <c r="B17" t="str">
        <f t="shared" si="1"/>
        <v>RUK_SRUK_RiKre</v>
      </c>
      <c r="C17" s="1" t="s">
        <v>14</v>
      </c>
      <c r="D17" s="13" t="s">
        <v>1000</v>
      </c>
      <c r="E17" s="11">
        <f t="shared" si="0"/>
        <v>104715</v>
      </c>
    </row>
    <row r="18" spans="1:5" ht="15" customHeight="1" x14ac:dyDescent="0.25">
      <c r="A18" s="3" t="s">
        <v>1003</v>
      </c>
      <c r="B18" t="str">
        <f t="shared" si="1"/>
        <v>RUK_SRUK_RiGf</v>
      </c>
      <c r="C18" s="1" t="s">
        <v>15</v>
      </c>
      <c r="D18" s="13" t="s">
        <v>1002</v>
      </c>
      <c r="E18" s="11">
        <f t="shared" si="0"/>
        <v>0</v>
      </c>
    </row>
    <row r="19" spans="1:5" ht="15" customHeight="1" x14ac:dyDescent="0.25">
      <c r="A19" s="3" t="s">
        <v>1005</v>
      </c>
      <c r="B19" t="str">
        <f t="shared" si="1"/>
        <v>RUK_SRUK_RiTg</v>
      </c>
      <c r="C19" s="1" t="s">
        <v>16</v>
      </c>
      <c r="D19" s="13" t="s">
        <v>1004</v>
      </c>
      <c r="E19" s="11">
        <f t="shared" si="0"/>
        <v>22423</v>
      </c>
    </row>
    <row r="20" spans="1:5" ht="15" customHeight="1" x14ac:dyDescent="0.25">
      <c r="A20" s="3" t="s">
        <v>1007</v>
      </c>
      <c r="B20" t="str">
        <f t="shared" si="1"/>
        <v>RUK_SRUK_XRU</v>
      </c>
      <c r="C20" s="1" t="s">
        <v>17</v>
      </c>
      <c r="D20" s="13" t="s">
        <v>1006</v>
      </c>
      <c r="E20" s="11">
        <f t="shared" si="0"/>
        <v>27816273</v>
      </c>
    </row>
    <row r="21" spans="1:5" ht="25.5" customHeight="1" x14ac:dyDescent="0.25">
      <c r="A21" s="3" t="s">
        <v>1009</v>
      </c>
      <c r="B21" t="str">
        <f t="shared" si="1"/>
        <v>RUK_SRUK_RUtot</v>
      </c>
      <c r="C21" s="4" t="s">
        <v>18</v>
      </c>
      <c r="D21" s="5" t="s">
        <v>1008</v>
      </c>
      <c r="E21" s="11">
        <f t="shared" si="0"/>
        <v>78059696</v>
      </c>
    </row>
    <row r="22" spans="1:5" ht="15" customHeight="1" x14ac:dyDescent="0.25">
      <c r="A22" s="13"/>
      <c r="C22" s="1"/>
      <c r="D22" s="13"/>
      <c r="E22" s="13"/>
    </row>
    <row r="23" spans="1:5" ht="15" customHeight="1" x14ac:dyDescent="0.25">
      <c r="A23" s="13"/>
      <c r="C23" s="1"/>
      <c r="D23" s="5" t="s">
        <v>1010</v>
      </c>
      <c r="E23" s="13"/>
    </row>
    <row r="24" spans="1:5" ht="15" customHeight="1" x14ac:dyDescent="0.25">
      <c r="A24" s="3" t="s">
        <v>249</v>
      </c>
      <c r="B24" t="str">
        <f t="shared" si="1"/>
        <v>RUK_SRUK_Dejd</v>
      </c>
      <c r="C24" s="1" t="s">
        <v>19</v>
      </c>
      <c r="D24" s="13" t="s">
        <v>98</v>
      </c>
      <c r="E24" s="11">
        <f t="shared" ref="E24:E36" si="2">INDEX(LivTpk,2,MATCH($B24,LivTpk_var,0))</f>
        <v>0</v>
      </c>
    </row>
    <row r="25" spans="1:5" ht="15" customHeight="1" x14ac:dyDescent="0.25">
      <c r="A25" s="3" t="s">
        <v>1011</v>
      </c>
      <c r="B25" t="str">
        <f t="shared" si="1"/>
        <v>RUK_SRUK_iejd</v>
      </c>
      <c r="C25" s="1" t="s">
        <v>20</v>
      </c>
      <c r="D25" s="13" t="s">
        <v>100</v>
      </c>
      <c r="E25" s="11">
        <f t="shared" si="2"/>
        <v>-4180</v>
      </c>
    </row>
    <row r="26" spans="1:5" ht="15" customHeight="1" x14ac:dyDescent="0.25">
      <c r="A26" s="3" t="s">
        <v>1012</v>
      </c>
      <c r="B26" t="str">
        <f t="shared" si="1"/>
        <v>RUK_SRUK_Kap</v>
      </c>
      <c r="C26" s="1" t="s">
        <v>21</v>
      </c>
      <c r="D26" s="13" t="s">
        <v>106</v>
      </c>
      <c r="E26" s="11">
        <f t="shared" si="2"/>
        <v>-67167749</v>
      </c>
    </row>
    <row r="27" spans="1:5" ht="15" customHeight="1" x14ac:dyDescent="0.25">
      <c r="A27" s="3" t="s">
        <v>1013</v>
      </c>
      <c r="B27" t="str">
        <f t="shared" si="1"/>
        <v>RUK_SRUK_ifa</v>
      </c>
      <c r="C27" s="1" t="s">
        <v>22</v>
      </c>
      <c r="D27" s="13" t="s">
        <v>107</v>
      </c>
      <c r="E27" s="11">
        <f t="shared" si="2"/>
        <v>-35767399</v>
      </c>
    </row>
    <row r="28" spans="1:5" ht="15" customHeight="1" x14ac:dyDescent="0.25">
      <c r="A28" s="3" t="s">
        <v>399</v>
      </c>
      <c r="B28" t="str">
        <f t="shared" si="1"/>
        <v>RUK_SRUK_ObL</v>
      </c>
      <c r="C28" s="1" t="s">
        <v>23</v>
      </c>
      <c r="D28" s="13" t="s">
        <v>108</v>
      </c>
      <c r="E28" s="11">
        <f t="shared" si="2"/>
        <v>-121998116</v>
      </c>
    </row>
    <row r="29" spans="1:5" ht="15" customHeight="1" x14ac:dyDescent="0.25">
      <c r="A29" s="3" t="s">
        <v>1014</v>
      </c>
      <c r="B29" t="str">
        <f t="shared" si="1"/>
        <v>RUK_SRUK_Kinv</v>
      </c>
      <c r="C29" s="1" t="s">
        <v>24</v>
      </c>
      <c r="D29" s="13" t="s">
        <v>109</v>
      </c>
      <c r="E29" s="11">
        <f t="shared" si="2"/>
        <v>-1786</v>
      </c>
    </row>
    <row r="30" spans="1:5" ht="15" customHeight="1" x14ac:dyDescent="0.25">
      <c r="A30" s="3" t="s">
        <v>1015</v>
      </c>
      <c r="B30" t="str">
        <f t="shared" si="1"/>
        <v>RUK_SRUK_PsU</v>
      </c>
      <c r="C30" s="1" t="s">
        <v>25</v>
      </c>
      <c r="D30" s="13" t="s">
        <v>110</v>
      </c>
      <c r="E30" s="11">
        <f t="shared" si="2"/>
        <v>-210428</v>
      </c>
    </row>
    <row r="31" spans="1:5" ht="15" customHeight="1" x14ac:dyDescent="0.25">
      <c r="A31" s="3" t="s">
        <v>1016</v>
      </c>
      <c r="B31" t="str">
        <f t="shared" si="1"/>
        <v>RUK_SRUK_XU</v>
      </c>
      <c r="C31" s="1" t="s">
        <v>26</v>
      </c>
      <c r="D31" s="13" t="s">
        <v>111</v>
      </c>
      <c r="E31" s="11">
        <f t="shared" si="2"/>
        <v>-1376621</v>
      </c>
    </row>
    <row r="32" spans="1:5" ht="15" customHeight="1" x14ac:dyDescent="0.25">
      <c r="A32" s="3" t="s">
        <v>257</v>
      </c>
      <c r="B32" t="str">
        <f t="shared" si="1"/>
        <v>RUK_SRUK_iKre</v>
      </c>
      <c r="C32" s="1" t="s">
        <v>27</v>
      </c>
      <c r="D32" s="13" t="s">
        <v>112</v>
      </c>
      <c r="E32" s="11">
        <f t="shared" si="2"/>
        <v>369282</v>
      </c>
    </row>
    <row r="33" spans="1:5" ht="15" customHeight="1" x14ac:dyDescent="0.25">
      <c r="A33" s="17" t="s">
        <v>1018</v>
      </c>
      <c r="B33" t="str">
        <f t="shared" si="1"/>
        <v>RUK_SRUK_AFi</v>
      </c>
      <c r="C33" s="1" t="s">
        <v>28</v>
      </c>
      <c r="D33" s="13" t="s">
        <v>1017</v>
      </c>
      <c r="E33" s="11">
        <f t="shared" si="2"/>
        <v>-86375872</v>
      </c>
    </row>
    <row r="34" spans="1:5" ht="15" customHeight="1" x14ac:dyDescent="0.25">
      <c r="A34" s="3" t="s">
        <v>259</v>
      </c>
      <c r="B34" t="str">
        <f t="shared" si="1"/>
        <v>RUK_SRUK_Gfd</v>
      </c>
      <c r="C34" s="1" t="s">
        <v>29</v>
      </c>
      <c r="D34" s="13" t="s">
        <v>114</v>
      </c>
      <c r="E34" s="11">
        <f t="shared" si="2"/>
        <v>0</v>
      </c>
    </row>
    <row r="35" spans="1:5" ht="15" customHeight="1" x14ac:dyDescent="0.25">
      <c r="A35" s="3" t="s">
        <v>1019</v>
      </c>
      <c r="B35" t="str">
        <f t="shared" si="1"/>
        <v>RUK_SRUK_XReg</v>
      </c>
      <c r="C35" s="1" t="s">
        <v>30</v>
      </c>
      <c r="D35" s="13" t="s">
        <v>113</v>
      </c>
      <c r="E35" s="11">
        <f t="shared" si="2"/>
        <v>-9123005</v>
      </c>
    </row>
    <row r="36" spans="1:5" ht="25.5" customHeight="1" x14ac:dyDescent="0.25">
      <c r="A36" s="3" t="s">
        <v>1021</v>
      </c>
      <c r="B36" t="str">
        <f t="shared" si="1"/>
        <v>RUK_SRUK_KursTot</v>
      </c>
      <c r="C36" s="4" t="s">
        <v>31</v>
      </c>
      <c r="D36" s="5" t="s">
        <v>1020</v>
      </c>
      <c r="E36" s="11">
        <f t="shared" si="2"/>
        <v>-321655875</v>
      </c>
    </row>
    <row r="37" spans="1:5" x14ac:dyDescent="0.25"/>
    <row r="38" spans="1:5" hidden="1" x14ac:dyDescent="0.25">
      <c r="D38" s="12"/>
    </row>
  </sheetData>
  <sheetProtection algorithmName="SHA-512" hashValue="MG8R7mIYvV/VESaTvEtn4SvQEsCdUMsriSDbjYQkjmjFEKLJJ8Pu3XzI2o5Eqk+nJNqQP/IjX3IMMtZAZYd4bg==" saltValue="sOX7QNxz5nbRZd8p7/iuN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G34"/>
  <sheetViews>
    <sheetView showGridLines="0" topLeftCell="C6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.140625" customWidth="1"/>
    <col min="4" max="4" width="83.42578125" style="15" customWidth="1"/>
    <col min="5" max="5" width="19.5703125" customWidth="1"/>
    <col min="6" max="6" width="6.42578125" customWidth="1"/>
    <col min="7" max="7" width="13.42578125" hidden="1" customWidth="1"/>
    <col min="8" max="16384" width="9.140625" hidden="1"/>
  </cols>
  <sheetData>
    <row r="1" spans="1:5" x14ac:dyDescent="0.25">
      <c r="C1" s="57" t="s">
        <v>913</v>
      </c>
      <c r="D1" s="57"/>
    </row>
    <row r="2" spans="1:5" x14ac:dyDescent="0.25"/>
    <row r="3" spans="1:5" x14ac:dyDescent="0.25"/>
    <row r="4" spans="1:5" ht="25.5" customHeight="1" x14ac:dyDescent="0.25">
      <c r="C4" s="64" t="s">
        <v>1121</v>
      </c>
      <c r="D4" s="65"/>
      <c r="E4" s="65"/>
    </row>
    <row r="5" spans="1:5" ht="15" customHeight="1" x14ac:dyDescent="0.25">
      <c r="C5" s="56" t="s">
        <v>187</v>
      </c>
      <c r="D5" s="56"/>
      <c r="E5" s="56"/>
    </row>
    <row r="6" spans="1:5" ht="43.5" customHeight="1" x14ac:dyDescent="0.25">
      <c r="A6" s="12" t="s">
        <v>245</v>
      </c>
      <c r="C6" s="1"/>
      <c r="D6" s="5"/>
      <c r="E6" s="2" t="s">
        <v>1075</v>
      </c>
    </row>
    <row r="7" spans="1:5" ht="15" customHeight="1" x14ac:dyDescent="0.25">
      <c r="A7" s="12"/>
      <c r="B7" t="s">
        <v>1078</v>
      </c>
      <c r="C7" s="1"/>
      <c r="D7" s="5" t="s">
        <v>1076</v>
      </c>
      <c r="E7" s="2"/>
    </row>
    <row r="8" spans="1:5" ht="15" customHeight="1" x14ac:dyDescent="0.25">
      <c r="A8" s="8" t="s">
        <v>1079</v>
      </c>
      <c r="B8" t="str">
        <f>"Akt_"&amp;A8&amp;"_"&amp;$B$7</f>
        <v>Akt_GGB_UL</v>
      </c>
      <c r="C8" s="1" t="s">
        <v>5</v>
      </c>
      <c r="D8" s="13" t="s">
        <v>1077</v>
      </c>
      <c r="E8" s="11">
        <f t="shared" ref="E8:E19" si="0">INDEX(LivTpk,2,MATCH($B8,LivTpk_var,0))</f>
        <v>98554917</v>
      </c>
    </row>
    <row r="9" spans="1:5" ht="15" customHeight="1" x14ac:dyDescent="0.25">
      <c r="A9" s="8" t="s">
        <v>1081</v>
      </c>
      <c r="B9" t="str">
        <f t="shared" ref="B9:B33" si="1">"Akt_"&amp;A9&amp;"_"&amp;$B$7</f>
        <v>Akt_GNK_UL</v>
      </c>
      <c r="C9" s="1" t="s">
        <v>6</v>
      </c>
      <c r="D9" s="13" t="s">
        <v>1080</v>
      </c>
      <c r="E9" s="11">
        <f t="shared" si="0"/>
        <v>100051395</v>
      </c>
    </row>
    <row r="10" spans="1:5" ht="15" customHeight="1" x14ac:dyDescent="0.25">
      <c r="A10" s="8" t="s">
        <v>1083</v>
      </c>
      <c r="B10" t="str">
        <f t="shared" si="1"/>
        <v>Akt_GUK_UL</v>
      </c>
      <c r="C10" s="1" t="s">
        <v>7</v>
      </c>
      <c r="D10" s="13" t="s">
        <v>1082</v>
      </c>
      <c r="E10" s="11">
        <f t="shared" si="0"/>
        <v>58905427</v>
      </c>
    </row>
    <row r="11" spans="1:5" ht="15" customHeight="1" x14ac:dyDescent="0.25">
      <c r="A11" s="8" t="s">
        <v>1085</v>
      </c>
      <c r="B11" t="str">
        <f t="shared" si="1"/>
        <v>Akt_GKtot_UL</v>
      </c>
      <c r="C11" s="4" t="s">
        <v>8</v>
      </c>
      <c r="D11" s="5" t="s">
        <v>1084</v>
      </c>
      <c r="E11" s="11">
        <f t="shared" si="0"/>
        <v>158956823</v>
      </c>
    </row>
    <row r="12" spans="1:5" ht="15" customHeight="1" x14ac:dyDescent="0.25">
      <c r="A12" s="8" t="s">
        <v>1087</v>
      </c>
      <c r="B12" t="str">
        <f t="shared" si="1"/>
        <v>Akt_GSO_UL</v>
      </c>
      <c r="C12" s="1" t="s">
        <v>9</v>
      </c>
      <c r="D12" s="13" t="s">
        <v>1086</v>
      </c>
      <c r="E12" s="11">
        <f t="shared" si="0"/>
        <v>356807705</v>
      </c>
    </row>
    <row r="13" spans="1:5" ht="15" customHeight="1" x14ac:dyDescent="0.25">
      <c r="A13" s="8" t="s">
        <v>1089</v>
      </c>
      <c r="B13" t="str">
        <f t="shared" si="1"/>
        <v>Akt_GiO_UL</v>
      </c>
      <c r="C13" s="1" t="s">
        <v>10</v>
      </c>
      <c r="D13" s="13" t="s">
        <v>1088</v>
      </c>
      <c r="E13" s="11">
        <f t="shared" si="0"/>
        <v>23086033</v>
      </c>
    </row>
    <row r="14" spans="1:5" ht="15" customHeight="1" x14ac:dyDescent="0.25">
      <c r="A14" s="8" t="s">
        <v>1091</v>
      </c>
      <c r="B14" t="str">
        <f t="shared" si="1"/>
        <v>Akt_GKO_UL</v>
      </c>
      <c r="C14" s="1" t="s">
        <v>11</v>
      </c>
      <c r="D14" s="13" t="s">
        <v>1090</v>
      </c>
      <c r="E14" s="11">
        <f t="shared" si="0"/>
        <v>105622579</v>
      </c>
    </row>
    <row r="15" spans="1:5" ht="15" customHeight="1" x14ac:dyDescent="0.25">
      <c r="A15" s="8" t="s">
        <v>1093</v>
      </c>
      <c r="B15" t="str">
        <f t="shared" si="1"/>
        <v>Akt_GUL_UL</v>
      </c>
      <c r="C15" s="1" t="s">
        <v>12</v>
      </c>
      <c r="D15" s="13" t="s">
        <v>1092</v>
      </c>
      <c r="E15" s="11">
        <f t="shared" si="0"/>
        <v>41732842</v>
      </c>
    </row>
    <row r="16" spans="1:5" ht="15" customHeight="1" x14ac:dyDescent="0.25">
      <c r="A16" s="8" t="s">
        <v>1095</v>
      </c>
      <c r="B16" t="str">
        <f t="shared" si="1"/>
        <v>Akt_GouTot_UL</v>
      </c>
      <c r="C16" s="4" t="s">
        <v>13</v>
      </c>
      <c r="D16" s="5" t="s">
        <v>1094</v>
      </c>
      <c r="E16" s="11">
        <f t="shared" si="0"/>
        <v>527249157</v>
      </c>
    </row>
    <row r="17" spans="1:5" ht="15" customHeight="1" x14ac:dyDescent="0.25">
      <c r="A17" s="8" t="s">
        <v>1097</v>
      </c>
      <c r="B17" t="str">
        <f t="shared" si="1"/>
        <v>Akt_Gdv_UL</v>
      </c>
      <c r="C17" s="1" t="s">
        <v>14</v>
      </c>
      <c r="D17" s="13" t="s">
        <v>1096</v>
      </c>
      <c r="E17" s="11">
        <f t="shared" si="0"/>
        <v>2739220</v>
      </c>
    </row>
    <row r="18" spans="1:5" ht="15" customHeight="1" x14ac:dyDescent="0.25">
      <c r="A18" s="8" t="s">
        <v>1099</v>
      </c>
      <c r="B18" t="str">
        <f t="shared" si="1"/>
        <v>Akt_Gxi_UL</v>
      </c>
      <c r="C18" s="1" t="s">
        <v>15</v>
      </c>
      <c r="D18" s="13" t="s">
        <v>1098</v>
      </c>
      <c r="E18" s="11">
        <f t="shared" si="0"/>
        <v>-433445260</v>
      </c>
    </row>
    <row r="19" spans="1:5" ht="15" customHeight="1" x14ac:dyDescent="0.25">
      <c r="A19" s="8" t="s">
        <v>1101</v>
      </c>
      <c r="B19" t="str">
        <f t="shared" si="1"/>
        <v>Akt_Gafi_UL</v>
      </c>
      <c r="C19" s="1" t="s">
        <v>16</v>
      </c>
      <c r="D19" s="13" t="s">
        <v>1100</v>
      </c>
      <c r="E19" s="11">
        <f t="shared" si="0"/>
        <v>429626121</v>
      </c>
    </row>
    <row r="20" spans="1:5" ht="15" customHeight="1" x14ac:dyDescent="0.25">
      <c r="A20" s="8"/>
      <c r="C20" s="19"/>
      <c r="D20" s="19"/>
      <c r="E20" s="2"/>
    </row>
    <row r="21" spans="1:5" x14ac:dyDescent="0.25">
      <c r="A21" s="8"/>
      <c r="C21" s="20"/>
      <c r="D21" s="5" t="s">
        <v>1102</v>
      </c>
      <c r="E21" s="2"/>
    </row>
    <row r="22" spans="1:5" x14ac:dyDescent="0.25">
      <c r="A22" s="8" t="s">
        <v>1103</v>
      </c>
      <c r="B22" t="str">
        <f t="shared" si="1"/>
        <v>Akt_MGB_UL</v>
      </c>
      <c r="C22" s="1" t="s">
        <v>17</v>
      </c>
      <c r="D22" s="13" t="s">
        <v>1077</v>
      </c>
      <c r="E22" s="11">
        <f t="shared" ref="E22:E33" si="2">INDEX(LivTpk,2,MATCH($B22,LivTpk_var,0))</f>
        <v>106234580</v>
      </c>
    </row>
    <row r="23" spans="1:5" x14ac:dyDescent="0.25">
      <c r="A23" s="8" t="s">
        <v>1104</v>
      </c>
      <c r="B23" t="str">
        <f t="shared" si="1"/>
        <v>Akt_MNK_UL</v>
      </c>
      <c r="C23" s="1" t="s">
        <v>18</v>
      </c>
      <c r="D23" s="13" t="s">
        <v>1080</v>
      </c>
      <c r="E23" s="11">
        <f t="shared" si="2"/>
        <v>597174828</v>
      </c>
    </row>
    <row r="24" spans="1:5" x14ac:dyDescent="0.25">
      <c r="A24" s="8" t="s">
        <v>1105</v>
      </c>
      <c r="B24" t="str">
        <f t="shared" si="1"/>
        <v>Akt_MUK_UL</v>
      </c>
      <c r="C24" s="1" t="s">
        <v>19</v>
      </c>
      <c r="D24" s="13" t="s">
        <v>1082</v>
      </c>
      <c r="E24" s="11">
        <f t="shared" si="2"/>
        <v>165953938</v>
      </c>
    </row>
    <row r="25" spans="1:5" x14ac:dyDescent="0.25">
      <c r="A25" s="8" t="s">
        <v>1107</v>
      </c>
      <c r="B25" t="str">
        <f t="shared" si="1"/>
        <v>Akt_MKtot_UL</v>
      </c>
      <c r="C25" s="1" t="s">
        <v>20</v>
      </c>
      <c r="D25" s="5" t="s">
        <v>1106</v>
      </c>
      <c r="E25" s="11">
        <f t="shared" si="2"/>
        <v>763128767</v>
      </c>
    </row>
    <row r="26" spans="1:5" x14ac:dyDescent="0.25">
      <c r="A26" s="8" t="s">
        <v>1108</v>
      </c>
      <c r="B26" t="str">
        <f t="shared" si="1"/>
        <v>Akt_MSO_UL</v>
      </c>
      <c r="C26" s="1" t="s">
        <v>21</v>
      </c>
      <c r="D26" s="13" t="s">
        <v>1086</v>
      </c>
      <c r="E26" s="11">
        <f t="shared" si="2"/>
        <v>217265189</v>
      </c>
    </row>
    <row r="27" spans="1:5" x14ac:dyDescent="0.25">
      <c r="A27" s="8" t="s">
        <v>1109</v>
      </c>
      <c r="B27" t="str">
        <f t="shared" si="1"/>
        <v>Akt_MiO_UL</v>
      </c>
      <c r="C27" s="1" t="s">
        <v>22</v>
      </c>
      <c r="D27" s="13" t="s">
        <v>1088</v>
      </c>
      <c r="E27" s="11">
        <f t="shared" si="2"/>
        <v>68930026</v>
      </c>
    </row>
    <row r="28" spans="1:5" x14ac:dyDescent="0.25">
      <c r="A28" s="8" t="s">
        <v>1110</v>
      </c>
      <c r="B28" t="str">
        <f t="shared" si="1"/>
        <v>Akt_MKO_UL</v>
      </c>
      <c r="C28" s="1" t="s">
        <v>23</v>
      </c>
      <c r="D28" s="13" t="s">
        <v>1090</v>
      </c>
      <c r="E28" s="11">
        <f t="shared" si="2"/>
        <v>173338316</v>
      </c>
    </row>
    <row r="29" spans="1:5" x14ac:dyDescent="0.25">
      <c r="A29" s="8" t="s">
        <v>1111</v>
      </c>
      <c r="B29" t="str">
        <f t="shared" si="1"/>
        <v>Akt_MUL_UL</v>
      </c>
      <c r="C29" s="1" t="s">
        <v>24</v>
      </c>
      <c r="D29" s="13" t="s">
        <v>1092</v>
      </c>
      <c r="E29" s="11">
        <f t="shared" si="2"/>
        <v>16518786</v>
      </c>
    </row>
    <row r="30" spans="1:5" x14ac:dyDescent="0.25">
      <c r="A30" s="8" t="s">
        <v>1113</v>
      </c>
      <c r="B30" t="str">
        <f t="shared" si="1"/>
        <v>Akt_MouTot_UL</v>
      </c>
      <c r="C30" s="1" t="s">
        <v>25</v>
      </c>
      <c r="D30" s="5" t="s">
        <v>1112</v>
      </c>
      <c r="E30" s="11">
        <f t="shared" si="2"/>
        <v>476052318</v>
      </c>
    </row>
    <row r="31" spans="1:5" x14ac:dyDescent="0.25">
      <c r="A31" s="8" t="s">
        <v>1114</v>
      </c>
      <c r="B31" t="str">
        <f t="shared" si="1"/>
        <v>Akt_Mdv_UL</v>
      </c>
      <c r="C31" s="1" t="s">
        <v>26</v>
      </c>
      <c r="D31" s="13" t="s">
        <v>1096</v>
      </c>
      <c r="E31" s="11">
        <f t="shared" si="2"/>
        <v>1539252</v>
      </c>
    </row>
    <row r="32" spans="1:5" x14ac:dyDescent="0.25">
      <c r="A32" s="8" t="s">
        <v>1115</v>
      </c>
      <c r="B32" t="str">
        <f t="shared" si="1"/>
        <v>Akt_Mxi_UL</v>
      </c>
      <c r="C32" s="1" t="s">
        <v>27</v>
      </c>
      <c r="D32" s="13" t="s">
        <v>1098</v>
      </c>
      <c r="E32" s="11">
        <f t="shared" si="2"/>
        <v>34106642</v>
      </c>
    </row>
    <row r="33" spans="1:5" ht="15" customHeight="1" x14ac:dyDescent="0.25">
      <c r="A33" s="8" t="s">
        <v>1116</v>
      </c>
      <c r="B33" t="str">
        <f t="shared" si="1"/>
        <v>Akt_Mafi_UL</v>
      </c>
      <c r="C33" s="1" t="s">
        <v>28</v>
      </c>
      <c r="D33" s="13" t="s">
        <v>1100</v>
      </c>
      <c r="E33" s="11">
        <f t="shared" si="2"/>
        <v>57021565</v>
      </c>
    </row>
    <row r="34" spans="1:5" x14ac:dyDescent="0.25"/>
  </sheetData>
  <sheetProtection algorithmName="SHA-512" hashValue="qQUInQkaGIWOqOsCjEHPGcQpxrVI7CLtkhz721hRs7GP2nKw+MXZ0TQmx02HGnFpow7B2hClcOtK6KcmG6pfwQ==" saltValue="WZcd9QP9jR24ZzIg1q2PD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hidden="1" customWidth="1"/>
    <col min="3" max="3" width="5" customWidth="1"/>
    <col min="4" max="4" width="77.5703125" style="15" customWidth="1"/>
    <col min="5" max="5" width="14.42578125" customWidth="1"/>
    <col min="6" max="6" width="9.140625" customWidth="1"/>
    <col min="7" max="16384" width="9.140625" hidden="1"/>
  </cols>
  <sheetData>
    <row r="1" spans="1:6" x14ac:dyDescent="0.25">
      <c r="C1" s="57" t="s">
        <v>913</v>
      </c>
      <c r="D1" s="57"/>
    </row>
    <row r="2" spans="1:6" x14ac:dyDescent="0.25"/>
    <row r="3" spans="1:6" x14ac:dyDescent="0.25"/>
    <row r="4" spans="1:6" ht="23.25" x14ac:dyDescent="0.25">
      <c r="C4" s="66" t="s">
        <v>1122</v>
      </c>
      <c r="D4" s="67"/>
      <c r="E4" s="67"/>
    </row>
    <row r="5" spans="1:6" ht="15" customHeight="1" x14ac:dyDescent="0.25">
      <c r="C5" s="61" t="s">
        <v>187</v>
      </c>
      <c r="D5" s="62"/>
      <c r="E5" s="63"/>
    </row>
    <row r="6" spans="1:6" ht="22.5" customHeight="1" x14ac:dyDescent="0.25">
      <c r="B6" s="8" t="s">
        <v>1042</v>
      </c>
      <c r="C6" s="1"/>
      <c r="D6" s="5"/>
      <c r="E6" s="2" t="s">
        <v>980</v>
      </c>
    </row>
    <row r="7" spans="1:6" ht="15" customHeight="1" x14ac:dyDescent="0.25">
      <c r="A7" s="3" t="s">
        <v>1024</v>
      </c>
      <c r="B7" t="str">
        <f>"FpD_"&amp;$B$6&amp;"_"&amp;A7</f>
        <v>FpD_SDo_ProS</v>
      </c>
      <c r="C7" s="1" t="s">
        <v>5</v>
      </c>
      <c r="D7" s="13" t="s">
        <v>1023</v>
      </c>
      <c r="E7" s="11">
        <f t="shared" ref="E7:E17" si="0">INDEX(LivTpk,2,MATCH($B7,LivTpk_var,0))</f>
        <v>-269075</v>
      </c>
      <c r="F7" s="18"/>
    </row>
    <row r="8" spans="1:6" ht="15" customHeight="1" x14ac:dyDescent="0.25">
      <c r="A8" s="3" t="s">
        <v>1026</v>
      </c>
      <c r="B8" t="str">
        <f t="shared" ref="B8:B17" si="1">"FpD_"&amp;$B$6&amp;"_"&amp;A8</f>
        <v>FpD_SDo_ProF</v>
      </c>
      <c r="C8" s="1" t="s">
        <v>6</v>
      </c>
      <c r="D8" s="13" t="s">
        <v>1025</v>
      </c>
      <c r="E8" s="11">
        <f t="shared" si="0"/>
        <v>-110985</v>
      </c>
    </row>
    <row r="9" spans="1:6" ht="15" customHeight="1" x14ac:dyDescent="0.25">
      <c r="A9" s="3" t="s">
        <v>1028</v>
      </c>
      <c r="B9" t="str">
        <f t="shared" si="1"/>
        <v>FpD_SDo_Pudg</v>
      </c>
      <c r="C9" s="1" t="s">
        <v>7</v>
      </c>
      <c r="D9" s="13" t="s">
        <v>1027</v>
      </c>
      <c r="E9" s="11">
        <f t="shared" si="0"/>
        <v>-3442314</v>
      </c>
    </row>
    <row r="10" spans="1:6" ht="15" customHeight="1" x14ac:dyDescent="0.25">
      <c r="A10" s="3" t="s">
        <v>1030</v>
      </c>
      <c r="B10" t="str">
        <f t="shared" si="1"/>
        <v>FpD_SDo_Adm</v>
      </c>
      <c r="C10" s="1" t="s">
        <v>8</v>
      </c>
      <c r="D10" s="13" t="s">
        <v>1029</v>
      </c>
      <c r="E10" s="11">
        <f t="shared" si="0"/>
        <v>-50987</v>
      </c>
    </row>
    <row r="11" spans="1:6" ht="15" customHeight="1" x14ac:dyDescent="0.25">
      <c r="A11" s="3" t="s">
        <v>1032</v>
      </c>
      <c r="B11" t="str">
        <f t="shared" si="1"/>
        <v>FpD_SDo_HL</v>
      </c>
      <c r="C11" s="1" t="s">
        <v>9</v>
      </c>
      <c r="D11" s="13" t="s">
        <v>1031</v>
      </c>
      <c r="E11" s="11">
        <f t="shared" si="0"/>
        <v>-116370</v>
      </c>
    </row>
    <row r="12" spans="1:6" ht="15" customHeight="1" x14ac:dyDescent="0.25">
      <c r="A12" s="3" t="s">
        <v>1034</v>
      </c>
      <c r="B12" t="str">
        <f t="shared" si="1"/>
        <v>FpD_SDo_Domk</v>
      </c>
      <c r="C12" s="1" t="s">
        <v>10</v>
      </c>
      <c r="D12" s="13" t="s">
        <v>1033</v>
      </c>
      <c r="E12" s="11">
        <f t="shared" si="0"/>
        <v>-8507</v>
      </c>
    </row>
    <row r="13" spans="1:6" ht="15" customHeight="1" x14ac:dyDescent="0.25">
      <c r="A13" s="3" t="s">
        <v>1036</v>
      </c>
      <c r="B13" t="str">
        <f t="shared" si="1"/>
        <v>FpD_SDo_Ans</v>
      </c>
      <c r="C13" s="1" t="s">
        <v>11</v>
      </c>
      <c r="D13" s="13" t="s">
        <v>1035</v>
      </c>
      <c r="E13" s="11">
        <f t="shared" si="0"/>
        <v>-384003</v>
      </c>
    </row>
    <row r="14" spans="1:6" ht="15" customHeight="1" x14ac:dyDescent="0.25">
      <c r="A14" s="3" t="s">
        <v>386</v>
      </c>
      <c r="B14" t="str">
        <f t="shared" si="1"/>
        <v>FpD_SDo_Xomk</v>
      </c>
      <c r="C14" s="1" t="s">
        <v>12</v>
      </c>
      <c r="D14" s="13" t="s">
        <v>1037</v>
      </c>
      <c r="E14" s="11">
        <f t="shared" si="0"/>
        <v>-702082</v>
      </c>
    </row>
    <row r="15" spans="1:6" ht="15" customHeight="1" x14ac:dyDescent="0.25">
      <c r="A15" s="3" t="s">
        <v>1038</v>
      </c>
      <c r="B15" t="str">
        <f t="shared" si="1"/>
        <v>FpD_SDo_ReTv</v>
      </c>
      <c r="C15" s="1" t="s">
        <v>13</v>
      </c>
      <c r="D15" s="13" t="s">
        <v>58</v>
      </c>
      <c r="E15" s="11">
        <f t="shared" si="0"/>
        <v>475604</v>
      </c>
    </row>
    <row r="16" spans="1:6" ht="15" customHeight="1" x14ac:dyDescent="0.25">
      <c r="A16" s="3" t="s">
        <v>1039</v>
      </c>
      <c r="B16" t="str">
        <f t="shared" si="1"/>
        <v>FpD_SDo_PGGf</v>
      </c>
      <c r="C16" s="1" t="s">
        <v>14</v>
      </c>
      <c r="D16" s="13" t="s">
        <v>93</v>
      </c>
      <c r="E16" s="11">
        <f t="shared" si="0"/>
        <v>7187</v>
      </c>
    </row>
    <row r="17" spans="1:5" ht="27.75" customHeight="1" x14ac:dyDescent="0.25">
      <c r="A17" s="3" t="s">
        <v>1041</v>
      </c>
      <c r="B17" t="str">
        <f t="shared" si="1"/>
        <v>FpD_SDo_Otot</v>
      </c>
      <c r="C17" s="4" t="s">
        <v>15</v>
      </c>
      <c r="D17" s="5" t="s">
        <v>1040</v>
      </c>
      <c r="E17" s="11">
        <f t="shared" si="0"/>
        <v>-4601533</v>
      </c>
    </row>
    <row r="18" spans="1:5" x14ac:dyDescent="0.25"/>
    <row r="19" spans="1:5" hidden="1" x14ac:dyDescent="0.25">
      <c r="D19" s="12"/>
    </row>
  </sheetData>
  <sheetProtection algorithmName="SHA-512" hashValue="xciTRnO9yyVHXVuHpvXQqftiUsWcoUz+FogBKuC1KZYkJ6xeHeHt0SXD2XSyOXVx3EppkOHHCTzC/3uL9hjDWQ==" saltValue="hI0tOD9yW+aJnDkNDa4vP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LIVTPK sektor</vt:lpstr>
      <vt:lpstr>FPK sektor</vt:lpstr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Bilag 6.1</vt:lpstr>
      <vt:lpstr>LIV data</vt:lpstr>
      <vt:lpstr>TPK data</vt:lpstr>
      <vt:lpstr>Fpk</vt:lpstr>
      <vt:lpstr>Fpk_var</vt:lpstr>
      <vt:lpstr>LivData</vt:lpstr>
      <vt:lpstr>LivNavn</vt:lpstr>
      <vt:lpstr>LivTpk</vt:lpstr>
      <vt:lpstr>LivTpk_var</vt:lpstr>
      <vt:lpstr>LivVar</vt:lpstr>
      <vt:lpstr>TpkData</vt:lpstr>
      <vt:lpstr>TpkNavn</vt:lpstr>
      <vt:lpstr>TpkVar</vt:lpstr>
      <vt:lpstr>'Bilag 6.1'!Udskriftsområde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Kasper Christoffersen Bengtsson (FT)</cp:lastModifiedBy>
  <cp:lastPrinted>2017-07-11T05:42:58Z</cp:lastPrinted>
  <dcterms:created xsi:type="dcterms:W3CDTF">2016-01-07T10:31:59Z</dcterms:created>
  <dcterms:modified xsi:type="dcterms:W3CDTF">2023-08-15T07:12:38Z</dcterms:modified>
</cp:coreProperties>
</file>